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306"/>
  <workbookPr/>
  <mc:AlternateContent xmlns:mc="http://schemas.openxmlformats.org/markup-compatibility/2006">
    <mc:Choice Requires="x15">
      <x15ac:absPath xmlns:x15ac="http://schemas.microsoft.com/office/spreadsheetml/2010/11/ac" url="https://ccwprod.sharepoint.com/sites/EvidenceandInsights/Shared Documents/General/Analytics/Regular Reporting/Annual NHH Complaints/Annual NHH Complaints report/2025-26/"/>
    </mc:Choice>
  </mc:AlternateContent>
  <xr:revisionPtr revIDLastSave="0" documentId="8_{94DCB41E-4FC9-49C6-B438-FE8DB22570B8}" xr6:coauthVersionLast="47" xr6:coauthVersionMax="47" xr10:uidLastSave="{00000000-0000-0000-0000-000000000000}"/>
  <bookViews>
    <workbookView xWindow="-108" yWindow="-108" windowWidth="23256" windowHeight="12456" firstSheet="4" xr2:uid="{00000000-000D-0000-FFFF-FFFF00000000}"/>
  </bookViews>
  <sheets>
    <sheet name="Appendix 3" sheetId="7" r:id="rId1"/>
    <sheet name="Appendix 4" sheetId="4" r:id="rId2"/>
    <sheet name="Appendix 5" sheetId="5" r:id="rId3"/>
    <sheet name="Appendix 6" sheetId="6" r:id="rId4"/>
    <sheet name="Appendix 7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R32" i="5"/>
  <c r="R21" i="5"/>
  <c r="R8" i="4"/>
  <c r="D21" i="7"/>
  <c r="C21" i="7"/>
  <c r="C23" i="7"/>
  <c r="C22" i="7"/>
  <c r="F32" i="6"/>
  <c r="G32" i="6"/>
  <c r="H32" i="6"/>
  <c r="F22" i="6"/>
  <c r="G22" i="6"/>
  <c r="G36" i="6" s="1"/>
  <c r="H22" i="6"/>
  <c r="E22" i="6"/>
  <c r="D28" i="6"/>
  <c r="D29" i="6"/>
  <c r="D30" i="6"/>
  <c r="D31" i="6"/>
  <c r="D10" i="6"/>
  <c r="D11" i="6"/>
  <c r="D12" i="6"/>
  <c r="D13" i="6"/>
  <c r="D14" i="6"/>
  <c r="D15" i="6"/>
  <c r="D16" i="6"/>
  <c r="D17" i="6"/>
  <c r="D18" i="6"/>
  <c r="D19" i="6"/>
  <c r="D20" i="6"/>
  <c r="D21" i="6"/>
  <c r="D9" i="6"/>
  <c r="D28" i="5"/>
  <c r="Q28" i="5"/>
  <c r="Q29" i="5"/>
  <c r="E36" i="8" l="1"/>
  <c r="F36" i="8"/>
  <c r="I22" i="6"/>
  <c r="R28" i="5"/>
  <c r="I34" i="6" l="1"/>
  <c r="I10" i="6"/>
  <c r="I11" i="6"/>
  <c r="I12" i="6"/>
  <c r="I13" i="6"/>
  <c r="I14" i="6"/>
  <c r="I15" i="6"/>
  <c r="I16" i="6"/>
  <c r="I17" i="6"/>
  <c r="I28" i="6"/>
  <c r="J28" i="6" s="1"/>
  <c r="I18" i="6"/>
  <c r="I19" i="6"/>
  <c r="I20" i="6"/>
  <c r="I21" i="6"/>
  <c r="I9" i="6"/>
  <c r="Q10" i="5" l="1"/>
  <c r="L21" i="5"/>
  <c r="Q34" i="5"/>
  <c r="F21" i="5" l="1"/>
  <c r="G21" i="5"/>
  <c r="H21" i="5"/>
  <c r="I21" i="5"/>
  <c r="J21" i="5"/>
  <c r="K21" i="5"/>
  <c r="M21" i="5"/>
  <c r="N21" i="5"/>
  <c r="O21" i="5"/>
  <c r="P21" i="5"/>
  <c r="E21" i="5"/>
  <c r="Q9" i="5"/>
  <c r="Q11" i="5"/>
  <c r="Q12" i="5"/>
  <c r="Q13" i="5"/>
  <c r="Q14" i="5"/>
  <c r="Q15" i="5"/>
  <c r="Q16" i="5"/>
  <c r="Q17" i="5"/>
  <c r="Q18" i="5"/>
  <c r="Q19" i="5"/>
  <c r="Q20" i="5"/>
  <c r="D32" i="6" l="1"/>
  <c r="D27" i="6"/>
  <c r="D22" i="6"/>
  <c r="D29" i="5"/>
  <c r="D30" i="5"/>
  <c r="D31" i="5"/>
  <c r="D32" i="5"/>
  <c r="D27" i="5"/>
  <c r="D9" i="5"/>
  <c r="R9" i="5" s="1"/>
  <c r="D10" i="5"/>
  <c r="R10" i="5" s="1"/>
  <c r="D11" i="5"/>
  <c r="R11" i="5" s="1"/>
  <c r="D12" i="5"/>
  <c r="R12" i="5" s="1"/>
  <c r="D13" i="5"/>
  <c r="R13" i="5" s="1"/>
  <c r="D14" i="5"/>
  <c r="R14" i="5" s="1"/>
  <c r="D15" i="5"/>
  <c r="R15" i="5" s="1"/>
  <c r="D16" i="5"/>
  <c r="R16" i="5" s="1"/>
  <c r="D17" i="5"/>
  <c r="R17" i="5" s="1"/>
  <c r="D18" i="5"/>
  <c r="R18" i="5" s="1"/>
  <c r="D19" i="5"/>
  <c r="R19" i="5" s="1"/>
  <c r="D20" i="5"/>
  <c r="R20" i="5" s="1"/>
  <c r="D21" i="5"/>
  <c r="D8" i="5"/>
  <c r="F21" i="4" l="1"/>
  <c r="G21" i="4"/>
  <c r="H21" i="4"/>
  <c r="I21" i="4"/>
  <c r="J21" i="4"/>
  <c r="K21" i="4"/>
  <c r="L21" i="4"/>
  <c r="M21" i="4"/>
  <c r="N21" i="4"/>
  <c r="O21" i="4"/>
  <c r="P21" i="4"/>
  <c r="E21" i="4"/>
  <c r="R9" i="4"/>
  <c r="Q10" i="4"/>
  <c r="R10" i="4" s="1"/>
  <c r="Q11" i="4"/>
  <c r="R11" i="4" s="1"/>
  <c r="Q12" i="4"/>
  <c r="R12" i="4" s="1"/>
  <c r="Q13" i="4"/>
  <c r="R13" i="4" s="1"/>
  <c r="Q14" i="4"/>
  <c r="R14" i="4" s="1"/>
  <c r="Q15" i="4"/>
  <c r="R15" i="4" s="1"/>
  <c r="Q16" i="4"/>
  <c r="R16" i="4" s="1"/>
  <c r="Q28" i="4"/>
  <c r="R28" i="4" s="1"/>
  <c r="Q17" i="4"/>
  <c r="R17" i="4" s="1"/>
  <c r="Q18" i="4"/>
  <c r="R18" i="4" s="1"/>
  <c r="Q19" i="4"/>
  <c r="R19" i="4" s="1"/>
  <c r="Q20" i="4"/>
  <c r="R20" i="4" s="1"/>
  <c r="R24" i="4" l="1"/>
  <c r="R22" i="4"/>
  <c r="R23" i="4"/>
  <c r="J10" i="6"/>
  <c r="J11" i="6"/>
  <c r="J12" i="6"/>
  <c r="J13" i="6"/>
  <c r="J14" i="6"/>
  <c r="J15" i="6"/>
  <c r="J16" i="6"/>
  <c r="J18" i="6"/>
  <c r="J17" i="6"/>
  <c r="J19" i="6"/>
  <c r="J20" i="6"/>
  <c r="J21" i="6"/>
  <c r="J9" i="6"/>
  <c r="Q8" i="5" l="1"/>
  <c r="Q29" i="4"/>
  <c r="Q30" i="4"/>
  <c r="Q31" i="4"/>
  <c r="R31" i="4" s="1"/>
  <c r="Q8" i="4"/>
  <c r="Q21" i="5" l="1"/>
  <c r="R8" i="5"/>
  <c r="R21" i="4"/>
  <c r="Q21" i="4"/>
  <c r="I27" i="6"/>
  <c r="J27" i="6" s="1"/>
  <c r="I29" i="6"/>
  <c r="J29" i="6" s="1"/>
  <c r="I30" i="6"/>
  <c r="J30" i="6" s="1"/>
  <c r="I31" i="6"/>
  <c r="J31" i="6" s="1"/>
  <c r="H36" i="6"/>
  <c r="F36" i="6"/>
  <c r="E32" i="6"/>
  <c r="E36" i="6" s="1"/>
  <c r="I32" i="6" l="1"/>
  <c r="Q31" i="5"/>
  <c r="I36" i="6" l="1"/>
  <c r="J32" i="6"/>
  <c r="J22" i="6"/>
  <c r="F32" i="4" l="1"/>
  <c r="G32" i="4"/>
  <c r="H32" i="4"/>
  <c r="I32" i="4"/>
  <c r="J32" i="4"/>
  <c r="K32" i="4"/>
  <c r="L32" i="4"/>
  <c r="M32" i="4"/>
  <c r="N32" i="4"/>
  <c r="O32" i="4"/>
  <c r="P32" i="4"/>
  <c r="E32" i="4"/>
  <c r="R30" i="4"/>
  <c r="R29" i="4"/>
  <c r="Q27" i="4"/>
  <c r="R27" i="4" s="1"/>
  <c r="R32" i="4" s="1"/>
  <c r="Q32" i="4" l="1"/>
  <c r="P32" i="5"/>
  <c r="P36" i="5" s="1"/>
  <c r="O32" i="5"/>
  <c r="O36" i="5" s="1"/>
  <c r="N32" i="5"/>
  <c r="N36" i="5" s="1"/>
  <c r="M32" i="5"/>
  <c r="M36" i="5" s="1"/>
  <c r="L32" i="5"/>
  <c r="L36" i="5" s="1"/>
  <c r="K32" i="5"/>
  <c r="K36" i="5" s="1"/>
  <c r="J32" i="5"/>
  <c r="J36" i="5" s="1"/>
  <c r="I32" i="5"/>
  <c r="I36" i="5" s="1"/>
  <c r="H32" i="5"/>
  <c r="H36" i="5" s="1"/>
  <c r="G32" i="5"/>
  <c r="G36" i="5" s="1"/>
  <c r="F32" i="5"/>
  <c r="F36" i="5" s="1"/>
  <c r="E32" i="5"/>
  <c r="E36" i="5" s="1"/>
  <c r="R31" i="5"/>
  <c r="Q30" i="5"/>
  <c r="R30" i="5" s="1"/>
  <c r="R29" i="5"/>
  <c r="Q27" i="5"/>
  <c r="R27" i="5" s="1"/>
  <c r="Q32" i="5" l="1"/>
  <c r="R24" i="5" l="1"/>
  <c r="R23" i="5"/>
  <c r="R22" i="5"/>
  <c r="Q36" i="5"/>
  <c r="D22" i="7" l="1"/>
  <c r="D23" i="7"/>
</calcChain>
</file>

<file path=xl/sharedStrings.xml><?xml version="1.0" encoding="utf-8"?>
<sst xmlns="http://schemas.openxmlformats.org/spreadsheetml/2006/main" count="221" uniqueCount="76">
  <si>
    <t>Appendix 3a - Business customer complaints to retailers and complaints to CCW per 10K SPIDs against medium/large retailers and companies in Wales in 2025-26</t>
  </si>
  <si>
    <t>Retailer</t>
  </si>
  <si>
    <t>Complaints to retailers per 10K SPIDs</t>
  </si>
  <si>
    <t>Complaints to CCW per 10K SPIDs</t>
  </si>
  <si>
    <t>ADSM</t>
  </si>
  <si>
    <t>Business Stream</t>
  </si>
  <si>
    <t>Castle Water</t>
  </si>
  <si>
    <t>Clear Business Water</t>
  </si>
  <si>
    <t xml:space="preserve">Dŵr Cymru </t>
  </si>
  <si>
    <t>Everflow</t>
  </si>
  <si>
    <t>Pozitive Water</t>
  </si>
  <si>
    <t>Hafren Dyfrdwy</t>
  </si>
  <si>
    <t>SES Business Water</t>
  </si>
  <si>
    <t>Source for Business</t>
  </si>
  <si>
    <t>Water Plus</t>
  </si>
  <si>
    <t>Water2Business</t>
  </si>
  <si>
    <t>Wave</t>
  </si>
  <si>
    <t xml:space="preserve">Worst perfoming quartile </t>
  </si>
  <si>
    <t xml:space="preserve">Median </t>
  </si>
  <si>
    <t>Best performing quartile</t>
  </si>
  <si>
    <t>Appendix 3b - Business customer complaints to retailers and complaints to CCW per 10K SPIDs against small retailers in 2025-26</t>
  </si>
  <si>
    <t>ConservAqua</t>
  </si>
  <si>
    <t xml:space="preserve">Smarta Water </t>
  </si>
  <si>
    <t>The Water Retail Company</t>
  </si>
  <si>
    <t xml:space="preserve">Veolia </t>
  </si>
  <si>
    <t>Yu Water</t>
  </si>
  <si>
    <t>Appendix 4a - Business customer complaints against medium/large retailers and companies in Wales by month in 2025-26</t>
  </si>
  <si>
    <t>Supply points/connections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</si>
  <si>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</si>
  <si>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</si>
  <si>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</si>
  <si>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</si>
  <si>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</si>
  <si>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</si>
  <si>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</si>
  <si>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</si>
  <si>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</si>
  <si>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</si>
  <si>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</si>
  <si>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</si>
  <si>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2025/26</t>
  </si>
  <si>
    <t>Per 10K</t>
  </si>
  <si>
    <t xml:space="preserve">Trends </t>
  </si>
  <si>
    <t xml:space="preserve">Business Stream </t>
  </si>
  <si>
    <t xml:space="preserve">Castle Water </t>
  </si>
  <si>
    <r>
      <t>D</t>
    </r>
    <r>
      <rPr>
        <sz val="11"/>
        <rFont val="Aptos Narrow"/>
        <family val="2"/>
      </rPr>
      <t>ŵ</t>
    </r>
    <r>
      <rPr>
        <sz val="11"/>
        <rFont val="Arial"/>
        <family val="2"/>
      </rPr>
      <t xml:space="preserve">r Cymru </t>
    </r>
  </si>
  <si>
    <t xml:space="preserve">Everflow </t>
  </si>
  <si>
    <t>Hafren Dfrdwy</t>
  </si>
  <si>
    <t xml:space="preserve">Source for Business </t>
  </si>
  <si>
    <t xml:space="preserve">Water Plus </t>
  </si>
  <si>
    <t xml:space="preserve">Wave </t>
  </si>
  <si>
    <t>Total</t>
  </si>
  <si>
    <t xml:space="preserve">Worst </t>
  </si>
  <si>
    <t xml:space="preserve">Best </t>
  </si>
  <si>
    <t>Appendix 4b - Business customer complaints against small retailers by month in 2025-26</t>
  </si>
  <si>
    <t>Appendix 5a - Business customer complaints to CCW against medium/large retailers and companies in Wales by month in 2025-26</t>
  </si>
  <si>
    <t>SES Business</t>
  </si>
  <si>
    <t>Appendix 5b - Business customer complaints to CCW against small retailers by month in 2025-26</t>
  </si>
  <si>
    <t>Smarta Water</t>
  </si>
  <si>
    <t>Veolia</t>
  </si>
  <si>
    <t>Others*</t>
  </si>
  <si>
    <t>1 -  Wholesalers and any third parties that are not retailers</t>
  </si>
  <si>
    <t xml:space="preserve">Check total </t>
  </si>
  <si>
    <t>Appendix 6a - Business customer complaints to CCW against medium/large retailers and companies in Wales in 2025-26 by category</t>
  </si>
  <si>
    <t xml:space="preserve">Billing </t>
  </si>
  <si>
    <t>Other</t>
  </si>
  <si>
    <t>Sewerage</t>
  </si>
  <si>
    <t xml:space="preserve">Water  </t>
  </si>
  <si>
    <t>Per 10 K</t>
  </si>
  <si>
    <t xml:space="preserve">Pozitive Water </t>
  </si>
  <si>
    <t>Appendix 6b -  Business customer complaints to CCW against small retailers in 2025-26 by category</t>
  </si>
  <si>
    <t xml:space="preserve">Appendix 7 - Change in written complaints to retailers over last two years </t>
  </si>
  <si>
    <t>2024-25</t>
  </si>
  <si>
    <t>2025-26</t>
  </si>
  <si>
    <t xml:space="preserve">Difference </t>
  </si>
  <si>
    <t xml:space="preserve">% 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</si>
</sst>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ptos Narrow"/>
      <family val="2"/>
    </font>
    <font>
      <sz val="11"/>
      <color theme="1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64BC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9999"/>
        <bgColor indexed="64"/>
      </patternFill>
    </fill>
  </fills>
  <borders count="3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4" fillId="3" borderId="1" xfId="0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0" fontId="6" fillId="4" borderId="1" xfId="0" applyFont="1" applyFill="1" applyBorder="1"/>
    <xf numFmtId="0" fontId="1" fillId="0" borderId="0" xfId="0" applyFont="1"/>
    <xf numFmtId="0" fontId="8" fillId="0" borderId="0" xfId="0" applyFont="1"/>
    <xf numFmtId="0" fontId="9" fillId="0" borderId="0" xfId="0" applyFont="1"/>
    <xf numFmtId="1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/>
    <xf numFmtId="0" fontId="4" fillId="3" borderId="6" xfId="0" applyFont="1" applyFill="1" applyBorder="1"/>
    <xf numFmtId="0" fontId="4" fillId="3" borderId="1" xfId="0" applyFont="1" applyFill="1" applyBorder="1" applyAlignment="1">
      <alignment horizontal="right"/>
    </xf>
    <xf numFmtId="164" fontId="2" fillId="4" borderId="1" xfId="0" applyNumberFormat="1" applyFont="1" applyFill="1" applyBorder="1"/>
    <xf numFmtId="1" fontId="0" fillId="4" borderId="1" xfId="0" applyNumberFormat="1" applyFill="1" applyBorder="1"/>
    <xf numFmtId="3" fontId="0" fillId="0" borderId="0" xfId="0" applyNumberFormat="1"/>
    <xf numFmtId="0" fontId="4" fillId="3" borderId="4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17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right"/>
    </xf>
    <xf numFmtId="0" fontId="0" fillId="0" borderId="17" xfId="0" applyBorder="1"/>
    <xf numFmtId="0" fontId="0" fillId="0" borderId="16" xfId="0" applyBorder="1"/>
    <xf numFmtId="0" fontId="0" fillId="0" borderId="22" xfId="0" applyBorder="1"/>
    <xf numFmtId="0" fontId="0" fillId="0" borderId="18" xfId="0" applyBorder="1"/>
    <xf numFmtId="0" fontId="0" fillId="0" borderId="19" xfId="0" applyBorder="1"/>
    <xf numFmtId="164" fontId="4" fillId="5" borderId="4" xfId="0" applyNumberFormat="1" applyFont="1" applyFill="1" applyBorder="1"/>
    <xf numFmtId="0" fontId="1" fillId="0" borderId="16" xfId="0" applyFont="1" applyBorder="1"/>
    <xf numFmtId="0" fontId="1" fillId="0" borderId="18" xfId="0" applyFont="1" applyBorder="1"/>
    <xf numFmtId="0" fontId="2" fillId="0" borderId="18" xfId="0" applyFont="1" applyBorder="1"/>
    <xf numFmtId="0" fontId="8" fillId="0" borderId="19" xfId="0" applyFont="1" applyBorder="1"/>
    <xf numFmtId="0" fontId="9" fillId="0" borderId="19" xfId="0" applyFont="1" applyBorder="1"/>
    <xf numFmtId="0" fontId="0" fillId="0" borderId="1" xfId="0" applyBorder="1"/>
    <xf numFmtId="0" fontId="5" fillId="0" borderId="0" xfId="0" applyFont="1"/>
    <xf numFmtId="1" fontId="5" fillId="0" borderId="0" xfId="0" applyNumberFormat="1" applyFont="1"/>
    <xf numFmtId="0" fontId="6" fillId="0" borderId="0" xfId="0" applyFont="1"/>
    <xf numFmtId="164" fontId="4" fillId="0" borderId="0" xfId="0" applyNumberFormat="1" applyFont="1"/>
    <xf numFmtId="0" fontId="4" fillId="0" borderId="0" xfId="0" applyFont="1"/>
    <xf numFmtId="0" fontId="2" fillId="0" borderId="0" xfId="0" applyFont="1"/>
    <xf numFmtId="0" fontId="0" fillId="0" borderId="24" xfId="0" applyBorder="1"/>
    <xf numFmtId="0" fontId="9" fillId="0" borderId="25" xfId="0" applyFont="1" applyBorder="1"/>
    <xf numFmtId="0" fontId="0" fillId="0" borderId="25" xfId="0" applyBorder="1"/>
    <xf numFmtId="1" fontId="0" fillId="0" borderId="24" xfId="0" applyNumberFormat="1" applyBorder="1"/>
    <xf numFmtId="17" fontId="0" fillId="0" borderId="0" xfId="0" applyNumberFormat="1"/>
    <xf numFmtId="0" fontId="13" fillId="0" borderId="0" xfId="0" applyFont="1"/>
    <xf numFmtId="0" fontId="12" fillId="0" borderId="0" xfId="0" applyFont="1" applyAlignment="1">
      <alignment horizontal="center"/>
    </xf>
    <xf numFmtId="1" fontId="0" fillId="0" borderId="0" xfId="0" applyNumberFormat="1"/>
    <xf numFmtId="0" fontId="0" fillId="0" borderId="0" xfId="2" applyFont="1" applyAlignment="1">
      <alignment horizontal="left"/>
    </xf>
    <xf numFmtId="0" fontId="0" fillId="0" borderId="0" xfId="2" applyFont="1"/>
    <xf numFmtId="0" fontId="12" fillId="0" borderId="0" xfId="2" applyFont="1"/>
    <xf numFmtId="3" fontId="12" fillId="0" borderId="0" xfId="0" applyNumberFormat="1" applyFont="1"/>
    <xf numFmtId="1" fontId="0" fillId="0" borderId="1" xfId="0" applyNumberFormat="1" applyBorder="1"/>
    <xf numFmtId="0" fontId="4" fillId="6" borderId="2" xfId="0" applyFont="1" applyFill="1" applyBorder="1"/>
    <xf numFmtId="0" fontId="4" fillId="6" borderId="12" xfId="0" applyFont="1" applyFill="1" applyBorder="1"/>
    <xf numFmtId="0" fontId="4" fillId="6" borderId="20" xfId="0" applyFont="1" applyFill="1" applyBorder="1"/>
    <xf numFmtId="0" fontId="4" fillId="6" borderId="21" xfId="0" applyFont="1" applyFill="1" applyBorder="1"/>
    <xf numFmtId="0" fontId="4" fillId="6" borderId="23" xfId="0" applyFont="1" applyFill="1" applyBorder="1"/>
    <xf numFmtId="0" fontId="4" fillId="6" borderId="7" xfId="0" applyFont="1" applyFill="1" applyBorder="1"/>
    <xf numFmtId="0" fontId="4" fillId="6" borderId="7" xfId="0" applyFont="1" applyFill="1" applyBorder="1" applyAlignment="1">
      <alignment horizontal="left" vertical="top"/>
    </xf>
    <xf numFmtId="0" fontId="4" fillId="6" borderId="16" xfId="0" applyFont="1" applyFill="1" applyBorder="1"/>
    <xf numFmtId="164" fontId="4" fillId="6" borderId="5" xfId="0" applyNumberFormat="1" applyFont="1" applyFill="1" applyBorder="1"/>
    <xf numFmtId="164" fontId="4" fillId="6" borderId="9" xfId="0" applyNumberFormat="1" applyFont="1" applyFill="1" applyBorder="1"/>
    <xf numFmtId="164" fontId="4" fillId="6" borderId="1" xfId="0" applyNumberFormat="1" applyFont="1" applyFill="1" applyBorder="1"/>
    <xf numFmtId="164" fontId="4" fillId="6" borderId="4" xfId="0" applyNumberFormat="1" applyFont="1" applyFill="1" applyBorder="1"/>
    <xf numFmtId="164" fontId="4" fillId="6" borderId="6" xfId="0" applyNumberFormat="1" applyFont="1" applyFill="1" applyBorder="1"/>
    <xf numFmtId="164" fontId="4" fillId="6" borderId="10" xfId="0" applyNumberFormat="1" applyFont="1" applyFill="1" applyBorder="1"/>
    <xf numFmtId="0" fontId="5" fillId="7" borderId="7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1" fillId="7" borderId="12" xfId="0" applyFont="1" applyFill="1" applyBorder="1"/>
    <xf numFmtId="164" fontId="11" fillId="7" borderId="6" xfId="0" applyNumberFormat="1" applyFont="1" applyFill="1" applyBorder="1"/>
    <xf numFmtId="0" fontId="11" fillId="7" borderId="7" xfId="0" applyFont="1" applyFill="1" applyBorder="1"/>
    <xf numFmtId="164" fontId="11" fillId="7" borderId="9" xfId="0" applyNumberFormat="1" applyFont="1" applyFill="1" applyBorder="1"/>
    <xf numFmtId="0" fontId="11" fillId="7" borderId="2" xfId="0" applyFont="1" applyFill="1" applyBorder="1"/>
    <xf numFmtId="164" fontId="11" fillId="7" borderId="4" xfId="0" applyNumberFormat="1" applyFont="1" applyFill="1" applyBorder="1"/>
    <xf numFmtId="164" fontId="11" fillId="7" borderId="10" xfId="0" applyNumberFormat="1" applyFont="1" applyFill="1" applyBorder="1"/>
    <xf numFmtId="164" fontId="4" fillId="5" borderId="1" xfId="0" applyNumberFormat="1" applyFont="1" applyFill="1" applyBorder="1"/>
    <xf numFmtId="164" fontId="11" fillId="7" borderId="5" xfId="0" applyNumberFormat="1" applyFont="1" applyFill="1" applyBorder="1"/>
    <xf numFmtId="164" fontId="11" fillId="7" borderId="1" xfId="0" applyNumberFormat="1" applyFont="1" applyFill="1" applyBorder="1"/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/>
    <xf numFmtId="1" fontId="5" fillId="7" borderId="1" xfId="0" applyNumberFormat="1" applyFont="1" applyFill="1" applyBorder="1"/>
    <xf numFmtId="164" fontId="5" fillId="7" borderId="1" xfId="0" applyNumberFormat="1" applyFont="1" applyFill="1" applyBorder="1"/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1" fontId="4" fillId="6" borderId="1" xfId="0" applyNumberFormat="1" applyFont="1" applyFill="1" applyBorder="1"/>
    <xf numFmtId="0" fontId="6" fillId="6" borderId="1" xfId="0" applyFont="1" applyFill="1" applyBorder="1"/>
    <xf numFmtId="0" fontId="4" fillId="6" borderId="5" xfId="0" applyFont="1" applyFill="1" applyBorder="1"/>
    <xf numFmtId="1" fontId="4" fillId="6" borderId="2" xfId="0" applyNumberFormat="1" applyFont="1" applyFill="1" applyBorder="1"/>
    <xf numFmtId="0" fontId="4" fillId="6" borderId="11" xfId="0" applyFont="1" applyFill="1" applyBorder="1"/>
    <xf numFmtId="0" fontId="4" fillId="6" borderId="9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6" xfId="0" applyFont="1" applyFill="1" applyBorder="1"/>
    <xf numFmtId="0" fontId="4" fillId="6" borderId="13" xfId="0" applyFont="1" applyFill="1" applyBorder="1"/>
    <xf numFmtId="0" fontId="4" fillId="6" borderId="10" xfId="0" applyFont="1" applyFill="1" applyBorder="1"/>
    <xf numFmtId="0" fontId="4" fillId="6" borderId="14" xfId="0" applyFont="1" applyFill="1" applyBorder="1"/>
    <xf numFmtId="0" fontId="4" fillId="6" borderId="15" xfId="0" applyFont="1" applyFill="1" applyBorder="1"/>
    <xf numFmtId="0" fontId="4" fillId="6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right"/>
    </xf>
    <xf numFmtId="0" fontId="4" fillId="6" borderId="8" xfId="0" applyFont="1" applyFill="1" applyBorder="1"/>
    <xf numFmtId="0" fontId="4" fillId="0" borderId="8" xfId="0" applyFont="1" applyBorder="1"/>
    <xf numFmtId="0" fontId="5" fillId="7" borderId="1" xfId="0" applyFont="1" applyFill="1" applyBorder="1" applyAlignment="1">
      <alignment horizontal="left" vertical="top"/>
    </xf>
    <xf numFmtId="1" fontId="5" fillId="7" borderId="1" xfId="0" applyNumberFormat="1" applyFont="1" applyFill="1" applyBorder="1" applyAlignment="1">
      <alignment horizontal="right"/>
    </xf>
    <xf numFmtId="1" fontId="5" fillId="7" borderId="1" xfId="0" applyNumberFormat="1" applyFont="1" applyFill="1" applyBorder="1" applyAlignment="1">
      <alignment horizontal="right" vertical="top"/>
    </xf>
    <xf numFmtId="0" fontId="3" fillId="6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/>
    </xf>
    <xf numFmtId="1" fontId="2" fillId="6" borderId="1" xfId="0" applyNumberFormat="1" applyFont="1" applyFill="1" applyBorder="1" applyAlignment="1">
      <alignment horizontal="right"/>
    </xf>
    <xf numFmtId="1" fontId="3" fillId="6" borderId="1" xfId="0" applyNumberFormat="1" applyFont="1" applyFill="1" applyBorder="1" applyAlignment="1">
      <alignment horizontal="right" vertical="top"/>
    </xf>
    <xf numFmtId="164" fontId="2" fillId="6" borderId="1" xfId="0" applyNumberFormat="1" applyFont="1" applyFill="1" applyBorder="1"/>
    <xf numFmtId="0" fontId="2" fillId="6" borderId="1" xfId="0" applyFont="1" applyFill="1" applyBorder="1"/>
    <xf numFmtId="1" fontId="2" fillId="6" borderId="1" xfId="0" applyNumberFormat="1" applyFont="1" applyFill="1" applyBorder="1"/>
    <xf numFmtId="1" fontId="2" fillId="6" borderId="1" xfId="1" applyNumberFormat="1" applyFont="1" applyFill="1" applyBorder="1"/>
    <xf numFmtId="1" fontId="0" fillId="0" borderId="19" xfId="0" applyNumberFormat="1" applyBorder="1"/>
    <xf numFmtId="9" fontId="15" fillId="5" borderId="0" xfId="1" applyFont="1" applyFill="1"/>
    <xf numFmtId="0" fontId="15" fillId="5" borderId="26" xfId="0" applyFont="1" applyFill="1" applyBorder="1"/>
    <xf numFmtId="1" fontId="15" fillId="5" borderId="26" xfId="0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9" fontId="3" fillId="0" borderId="1" xfId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/>
    <xf numFmtId="1" fontId="2" fillId="0" borderId="1" xfId="1" applyNumberFormat="1" applyFont="1" applyFill="1" applyBorder="1"/>
    <xf numFmtId="1" fontId="2" fillId="0" borderId="1" xfId="0" applyNumberFormat="1" applyFont="1" applyBorder="1"/>
    <xf numFmtId="9" fontId="3" fillId="5" borderId="1" xfId="1" applyFont="1" applyFill="1" applyBorder="1" applyAlignment="1">
      <alignment horizontal="center" vertical="top"/>
    </xf>
    <xf numFmtId="9" fontId="3" fillId="8" borderId="1" xfId="1" applyFont="1" applyFill="1" applyBorder="1" applyAlignment="1">
      <alignment horizontal="center" vertical="top"/>
    </xf>
    <xf numFmtId="0" fontId="0" fillId="0" borderId="27" xfId="0" applyBorder="1"/>
    <xf numFmtId="0" fontId="3" fillId="0" borderId="5" xfId="0" applyFont="1" applyBorder="1" applyAlignment="1">
      <alignment horizontal="left" vertical="top"/>
    </xf>
    <xf numFmtId="9" fontId="3" fillId="0" borderId="5" xfId="1" applyFont="1" applyFill="1" applyBorder="1" applyAlignment="1">
      <alignment horizontal="center" vertical="top"/>
    </xf>
    <xf numFmtId="0" fontId="0" fillId="0" borderId="28" xfId="0" applyBorder="1"/>
    <xf numFmtId="0" fontId="0" fillId="0" borderId="29" xfId="0" applyBorder="1"/>
    <xf numFmtId="9" fontId="15" fillId="0" borderId="17" xfId="1" applyFont="1" applyFill="1" applyBorder="1"/>
    <xf numFmtId="1" fontId="15" fillId="0" borderId="17" xfId="0" applyNumberFormat="1" applyFont="1" applyBorder="1"/>
    <xf numFmtId="0" fontId="15" fillId="0" borderId="16" xfId="0" applyFont="1" applyBorder="1"/>
    <xf numFmtId="1" fontId="0" fillId="0" borderId="16" xfId="0" applyNumberFormat="1" applyBorder="1"/>
  </cellXfs>
  <cellStyles count="3">
    <cellStyle name="Normal" xfId="0" builtinId="0"/>
    <cellStyle name="Normal 15" xfId="2" xr:uid="{71962B51-46F8-49B6-AE8B-744CE43EA638}"/>
    <cellStyle name="Per cent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9999"/>
      <color rgb="FF64BCF2"/>
      <color rgb="FFE55A23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1</xdr:col>
      <xdr:colOff>1562100</xdr:colOff>
      <xdr:row>4</xdr:row>
      <xdr:rowOff>97009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95250"/>
          <a:ext cx="1524000" cy="758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1</xdr:col>
      <xdr:colOff>1578297</xdr:colOff>
      <xdr:row>4</xdr:row>
      <xdr:rowOff>55058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66675"/>
          <a:ext cx="1524000" cy="758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1</xdr:col>
      <xdr:colOff>1562100</xdr:colOff>
      <xdr:row>4</xdr:row>
      <xdr:rowOff>133181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23825"/>
          <a:ext cx="1524000" cy="758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142875</xdr:rowOff>
    </xdr:from>
    <xdr:to>
      <xdr:col>1</xdr:col>
      <xdr:colOff>1652608</xdr:colOff>
      <xdr:row>4</xdr:row>
      <xdr:rowOff>137943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2875"/>
          <a:ext cx="1524000" cy="758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142875</xdr:rowOff>
    </xdr:from>
    <xdr:to>
      <xdr:col>1</xdr:col>
      <xdr:colOff>1679279</xdr:colOff>
      <xdr:row>4</xdr:row>
      <xdr:rowOff>139855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3E6292-DA18-421E-B641-2889AF10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" y="140970"/>
          <a:ext cx="1527830" cy="719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3B5C"/>
      </a:accent1>
      <a:accent2>
        <a:srgbClr val="2CCCD3"/>
      </a:accent2>
      <a:accent3>
        <a:srgbClr val="8031A7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33"/>
  <sheetViews>
    <sheetView tabSelected="1" topLeftCell="A7" workbookViewId="0">
      <selection activeCell="D37" sqref="D37"/>
    </sheetView>
  </sheetViews>
  <sheetFormatPr defaultColWidth="9.140625" defaultRowHeight="14.45"/>
  <cols>
    <col min="1" max="1" width="9.140625" style="21"/>
    <col min="2" max="2" width="31.140625" style="21" customWidth="1"/>
    <col min="3" max="3" width="32.85546875" style="21" customWidth="1"/>
    <col min="4" max="4" width="34.85546875" style="21" customWidth="1"/>
    <col min="5" max="16384" width="9.140625" style="21"/>
  </cols>
  <sheetData>
    <row r="6" spans="1:5" ht="15" thickBot="1">
      <c r="B6" s="5" t="s">
        <v>0</v>
      </c>
      <c r="C6" s="23"/>
      <c r="D6" s="23"/>
    </row>
    <row r="7" spans="1:5" ht="28.15" thickBot="1">
      <c r="A7" s="22"/>
      <c r="B7" s="65" t="s">
        <v>1</v>
      </c>
      <c r="C7" s="66" t="s">
        <v>2</v>
      </c>
      <c r="D7" s="67" t="s">
        <v>3</v>
      </c>
      <c r="E7" s="20"/>
    </row>
    <row r="8" spans="1:5" ht="15" thickBot="1">
      <c r="A8" s="22"/>
      <c r="B8" s="51" t="s">
        <v>4</v>
      </c>
      <c r="C8" s="75">
        <v>0</v>
      </c>
      <c r="D8" s="25">
        <v>0</v>
      </c>
      <c r="E8" s="20"/>
    </row>
    <row r="9" spans="1:5" ht="15" thickBot="1">
      <c r="A9" s="22"/>
      <c r="B9" s="52" t="s">
        <v>5</v>
      </c>
      <c r="C9" s="75">
        <v>61.14431978223412</v>
      </c>
      <c r="D9" s="25">
        <v>7.3680184507462032</v>
      </c>
      <c r="E9" s="20"/>
    </row>
    <row r="10" spans="1:5" ht="15" thickBot="1">
      <c r="A10" s="22"/>
      <c r="B10" s="53" t="s">
        <v>6</v>
      </c>
      <c r="C10" s="75">
        <v>100.48695566954173</v>
      </c>
      <c r="D10" s="25">
        <v>18.255852005285309</v>
      </c>
      <c r="E10" s="20"/>
    </row>
    <row r="11" spans="1:5" ht="15" thickBot="1">
      <c r="A11" s="22"/>
      <c r="B11" s="54" t="s">
        <v>7</v>
      </c>
      <c r="C11" s="75">
        <v>359.97375191392297</v>
      </c>
      <c r="D11" s="25">
        <v>20.41517805993313</v>
      </c>
      <c r="E11" s="20"/>
    </row>
    <row r="12" spans="1:5" ht="15" thickBot="1">
      <c r="A12" s="22"/>
      <c r="B12" s="55" t="s">
        <v>8</v>
      </c>
      <c r="C12" s="75">
        <v>51.994483885796008</v>
      </c>
      <c r="D12" s="25">
        <v>1.2258031564431278</v>
      </c>
      <c r="E12" s="20"/>
    </row>
    <row r="13" spans="1:5" ht="15" thickBot="1">
      <c r="A13" s="22"/>
      <c r="B13" s="56" t="s">
        <v>9</v>
      </c>
      <c r="C13" s="75">
        <v>37.576801765235807</v>
      </c>
      <c r="D13" s="25">
        <v>6.7340096186674296</v>
      </c>
      <c r="E13" s="20"/>
    </row>
    <row r="14" spans="1:5" ht="15" thickBot="1">
      <c r="A14" s="22"/>
      <c r="B14" s="51" t="s">
        <v>10</v>
      </c>
      <c r="C14" s="75">
        <v>43.218603351054391</v>
      </c>
      <c r="D14" s="25">
        <v>1.2901075627180414</v>
      </c>
      <c r="E14" s="20"/>
    </row>
    <row r="15" spans="1:5" ht="15" thickBot="1">
      <c r="A15" s="22"/>
      <c r="B15" s="52" t="s">
        <v>11</v>
      </c>
      <c r="C15" s="75">
        <v>14.735887553842668</v>
      </c>
      <c r="D15" s="25">
        <v>2.2670596236681027</v>
      </c>
      <c r="E15" s="20"/>
    </row>
    <row r="16" spans="1:5" ht="15" thickBot="1">
      <c r="A16" s="22"/>
      <c r="B16" s="57" t="s">
        <v>12</v>
      </c>
      <c r="C16" s="75">
        <v>142.79477616594528</v>
      </c>
      <c r="D16" s="25">
        <v>21.553928477878532</v>
      </c>
      <c r="E16" s="20"/>
    </row>
    <row r="17" spans="1:9" ht="15" thickBot="1">
      <c r="A17" s="22"/>
      <c r="B17" s="58" t="s">
        <v>13</v>
      </c>
      <c r="C17" s="25">
        <v>15.800895494265564</v>
      </c>
      <c r="D17" s="25">
        <v>4.1650896072750232</v>
      </c>
      <c r="E17" s="20"/>
    </row>
    <row r="18" spans="1:9" ht="15" thickBot="1">
      <c r="A18" s="22"/>
      <c r="B18" s="52" t="s">
        <v>14</v>
      </c>
      <c r="C18" s="75">
        <v>107.32077950971008</v>
      </c>
      <c r="D18" s="25">
        <v>9.2872369140351925</v>
      </c>
      <c r="E18" s="20"/>
    </row>
    <row r="19" spans="1:9" ht="15" thickBot="1">
      <c r="A19" s="22"/>
      <c r="B19" s="52" t="s">
        <v>15</v>
      </c>
      <c r="C19" s="75">
        <v>38.795434453015702</v>
      </c>
      <c r="D19" s="25">
        <v>0.87180751579810567</v>
      </c>
      <c r="E19" s="20"/>
    </row>
    <row r="20" spans="1:9" ht="15" thickBot="1">
      <c r="A20" s="22"/>
      <c r="B20" s="55" t="s">
        <v>16</v>
      </c>
      <c r="C20" s="75">
        <v>43.536067874487564</v>
      </c>
      <c r="D20" s="25">
        <v>6.1139006962416707</v>
      </c>
      <c r="E20" s="20"/>
    </row>
    <row r="21" spans="1:9" ht="15" thickBot="1">
      <c r="A21" s="22"/>
      <c r="B21" s="70" t="s">
        <v>17</v>
      </c>
      <c r="C21" s="76">
        <f>QUARTILE(C8:C20, 3)</f>
        <v>100.48695566954173</v>
      </c>
      <c r="D21" s="71">
        <f>QUARTILE(D8:D20, 3)</f>
        <v>9.2872369140351925</v>
      </c>
      <c r="E21" s="20"/>
    </row>
    <row r="22" spans="1:9" ht="15" thickBot="1">
      <c r="A22" s="22"/>
      <c r="B22" s="72" t="s">
        <v>18</v>
      </c>
      <c r="C22" s="77">
        <f>MEDIAN(C8:C20)</f>
        <v>43.536067874487564</v>
      </c>
      <c r="D22" s="73">
        <f>MEDIAN(D8:D20)</f>
        <v>6.1139006962416707</v>
      </c>
      <c r="E22" s="20"/>
    </row>
    <row r="23" spans="1:9" ht="15" thickBot="1">
      <c r="A23" s="22"/>
      <c r="B23" s="68" t="s">
        <v>19</v>
      </c>
      <c r="C23" s="69">
        <f>QUARTILE(C8:C20,1)</f>
        <v>37.576801765235807</v>
      </c>
      <c r="D23" s="74">
        <f>QUARTILE(D8:D20,1)</f>
        <v>1.2901075627180414</v>
      </c>
      <c r="E23" s="20"/>
    </row>
    <row r="24" spans="1:9">
      <c r="B24" s="24"/>
      <c r="C24" s="24"/>
      <c r="D24" s="24"/>
    </row>
    <row r="26" spans="1:9" ht="15" thickBot="1">
      <c r="B26" s="27" t="s">
        <v>20</v>
      </c>
      <c r="C26" s="27"/>
      <c r="D26" s="27"/>
      <c r="E26" s="26"/>
      <c r="F26" s="26"/>
      <c r="G26" s="26"/>
      <c r="H26" s="26"/>
      <c r="I26" s="26"/>
    </row>
    <row r="27" spans="1:9" ht="28.15" thickBot="1">
      <c r="A27" s="22"/>
      <c r="B27" s="65" t="s">
        <v>1</v>
      </c>
      <c r="C27" s="66" t="s">
        <v>2</v>
      </c>
      <c r="D27" s="67" t="s">
        <v>3</v>
      </c>
      <c r="E27" s="20"/>
    </row>
    <row r="28" spans="1:9" ht="15" thickBot="1">
      <c r="A28" s="22"/>
      <c r="B28" s="56" t="s">
        <v>21</v>
      </c>
      <c r="C28" s="59">
        <v>7.0163129275565694</v>
      </c>
      <c r="D28" s="60">
        <v>4.677541951704379</v>
      </c>
      <c r="E28" s="20"/>
    </row>
    <row r="29" spans="1:9" ht="15" thickBot="1">
      <c r="A29" s="22"/>
      <c r="B29" s="56" t="s">
        <v>22</v>
      </c>
      <c r="C29" s="59">
        <v>40.106951871657756</v>
      </c>
      <c r="D29" s="60">
        <v>35.650623885918002</v>
      </c>
      <c r="E29" s="20"/>
    </row>
    <row r="30" spans="1:9" ht="15" thickBot="1">
      <c r="A30" s="22"/>
      <c r="B30" s="51" t="s">
        <v>23</v>
      </c>
      <c r="C30" s="61">
        <v>0</v>
      </c>
      <c r="D30" s="62">
        <v>0</v>
      </c>
      <c r="E30" s="20"/>
    </row>
    <row r="31" spans="1:9" ht="15" thickBot="1">
      <c r="A31" s="22"/>
      <c r="B31" s="52" t="s">
        <v>24</v>
      </c>
      <c r="C31" s="63">
        <v>0</v>
      </c>
      <c r="D31" s="64">
        <v>0</v>
      </c>
      <c r="E31" s="20"/>
    </row>
    <row r="32" spans="1:9" ht="15" thickBot="1">
      <c r="A32" s="22"/>
      <c r="B32" s="52" t="s">
        <v>25</v>
      </c>
      <c r="C32" s="63">
        <v>348.83720930232556</v>
      </c>
      <c r="D32" s="64">
        <v>52.854122621564485</v>
      </c>
      <c r="E32" s="20"/>
    </row>
    <row r="33" spans="3:3">
      <c r="C33" s="24"/>
    </row>
  </sheetData>
  <sortState xmlns:xlrd2="http://schemas.microsoft.com/office/spreadsheetml/2017/richdata2" ref="B28:D32">
    <sortCondition ref="B28:B32"/>
  </sortState>
  <conditionalFormatting sqref="C8:C20">
    <cfRule type="cellIs" dxfId="15" priority="11" operator="between">
      <formula>$C$22</formula>
      <formula>$C$21</formula>
    </cfRule>
    <cfRule type="cellIs" dxfId="14" priority="12" operator="between">
      <formula>$C$23</formula>
      <formula>$C$22</formula>
    </cfRule>
    <cfRule type="cellIs" dxfId="13" priority="13" operator="lessThan">
      <formula>$C$23</formula>
    </cfRule>
    <cfRule type="cellIs" dxfId="12" priority="14" operator="greaterThan">
      <formula>$C$21</formula>
    </cfRule>
  </conditionalFormatting>
  <conditionalFormatting sqref="D8:D20">
    <cfRule type="cellIs" dxfId="11" priority="19" operator="between">
      <formula>$D$22</formula>
      <formula>$D$21</formula>
    </cfRule>
    <cfRule type="cellIs" dxfId="10" priority="20" operator="between">
      <formula>$D$23</formula>
      <formula>$D$22</formula>
    </cfRule>
    <cfRule type="cellIs" dxfId="9" priority="21" operator="greaterThan">
      <formula>$D$21</formula>
    </cfRule>
    <cfRule type="cellIs" dxfId="8" priority="22" operator="lessThan">
      <formula>$D$23</formula>
    </cfRule>
  </conditionalFormatting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W34"/>
  <sheetViews>
    <sheetView showGridLines="0" workbookViewId="0">
      <selection activeCell="B26" sqref="B26"/>
    </sheetView>
  </sheetViews>
  <sheetFormatPr defaultRowHeight="14.45"/>
  <cols>
    <col min="2" max="2" width="28" customWidth="1"/>
    <col min="3" max="3" width="2.7109375" customWidth="1"/>
    <col min="4" max="4" width="21.5703125" customWidth="1"/>
    <col min="5" max="5" width="11.85546875" customWidth="1"/>
    <col min="6" max="16" width="7.85546875" customWidth="1"/>
    <col min="17" max="17" width="13.28515625" customWidth="1"/>
    <col min="18" max="18" width="13.85546875" customWidth="1"/>
    <col min="19" max="19" width="17.28515625" customWidth="1"/>
    <col min="21" max="23" width="0" hidden="1" customWidth="1"/>
  </cols>
  <sheetData>
    <row r="6" spans="2:23" ht="15" thickBot="1">
      <c r="B6" s="5" t="s">
        <v>26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2:23" ht="60" customHeight="1" thickBot="1">
      <c r="B7" s="78" t="s">
        <v>1</v>
      </c>
      <c r="C7" s="78"/>
      <c r="D7" s="79" t="s">
        <v>27</v>
      </c>
      <c r="E7" s="80" t="s">
        <v>28</v>
      </c>
      <c r="F7" s="80" t="s">
        <v>29</v>
      </c>
      <c r="G7" s="80" t="s">
        <v>30</v>
      </c>
      <c r="H7" s="80" t="s">
        <v>31</v>
      </c>
      <c r="I7" s="80" t="s">
        <v>32</v>
      </c>
      <c r="J7" s="80" t="s">
        <v>33</v>
      </c>
      <c r="K7" s="80" t="s">
        <v>34</v>
      </c>
      <c r="L7" s="80" t="s">
        <v>35</v>
      </c>
      <c r="M7" s="80" t="s">
        <v>36</v>
      </c>
      <c r="N7" s="80" t="s">
        <v>37</v>
      </c>
      <c r="O7" s="80" t="s">
        <v>38</v>
      </c>
      <c r="P7" s="80" t="s">
        <v>39</v>
      </c>
      <c r="Q7" s="78" t="s">
        <v>40</v>
      </c>
      <c r="R7" s="79" t="s">
        <v>41</v>
      </c>
      <c r="S7" s="78" t="s">
        <v>42</v>
      </c>
      <c r="U7" s="18" t="s">
        <v>37</v>
      </c>
      <c r="V7" s="8" t="s">
        <v>38</v>
      </c>
      <c r="W7" s="8" t="s">
        <v>39</v>
      </c>
    </row>
    <row r="8" spans="2:23" ht="15" thickBot="1">
      <c r="B8" s="84" t="s">
        <v>4</v>
      </c>
      <c r="C8" s="85"/>
      <c r="D8" s="86">
        <v>9628.0833333333339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f>SUM(E8:P8)</f>
        <v>0</v>
      </c>
      <c r="R8" s="61">
        <f>Q8/D8*10000</f>
        <v>0</v>
      </c>
      <c r="S8" s="87"/>
      <c r="U8" s="15">
        <v>8</v>
      </c>
      <c r="V8" s="1">
        <v>12</v>
      </c>
      <c r="W8" s="1">
        <v>9</v>
      </c>
    </row>
    <row r="9" spans="2:23" ht="15" thickBot="1">
      <c r="B9" s="84" t="s">
        <v>43</v>
      </c>
      <c r="C9" s="85"/>
      <c r="D9" s="86">
        <v>390878.5</v>
      </c>
      <c r="E9" s="84">
        <v>327</v>
      </c>
      <c r="F9" s="84">
        <v>248</v>
      </c>
      <c r="G9" s="84">
        <v>294</v>
      </c>
      <c r="H9" s="84">
        <v>203</v>
      </c>
      <c r="I9" s="84">
        <v>151</v>
      </c>
      <c r="J9" s="84">
        <v>155</v>
      </c>
      <c r="K9" s="84">
        <v>164</v>
      </c>
      <c r="L9" s="84">
        <v>170</v>
      </c>
      <c r="M9" s="84">
        <v>183</v>
      </c>
      <c r="N9" s="84">
        <v>160</v>
      </c>
      <c r="O9" s="84">
        <v>96</v>
      </c>
      <c r="P9" s="84">
        <v>239</v>
      </c>
      <c r="Q9" s="84">
        <f>SUM(E9:P9)</f>
        <v>2390</v>
      </c>
      <c r="R9" s="61">
        <f t="shared" ref="R9:R20" si="0">Q9/D9*10000</f>
        <v>61.14431978223412</v>
      </c>
      <c r="S9" s="87"/>
      <c r="U9" s="15">
        <v>55</v>
      </c>
      <c r="V9" s="1">
        <v>62</v>
      </c>
      <c r="W9" s="1">
        <v>62</v>
      </c>
    </row>
    <row r="10" spans="2:23" ht="15" thickBot="1">
      <c r="B10" s="84" t="s">
        <v>44</v>
      </c>
      <c r="C10" s="85"/>
      <c r="D10" s="86">
        <v>438763.41666666669</v>
      </c>
      <c r="E10" s="88">
        <v>404</v>
      </c>
      <c r="F10" s="88">
        <v>354</v>
      </c>
      <c r="G10" s="88">
        <v>324</v>
      </c>
      <c r="H10" s="88">
        <v>345</v>
      </c>
      <c r="I10" s="88">
        <v>317</v>
      </c>
      <c r="J10" s="88">
        <v>353</v>
      </c>
      <c r="K10" s="88">
        <v>432</v>
      </c>
      <c r="L10" s="88">
        <v>339</v>
      </c>
      <c r="M10" s="88">
        <v>333</v>
      </c>
      <c r="N10" s="88">
        <v>395</v>
      </c>
      <c r="O10" s="88">
        <v>374</v>
      </c>
      <c r="P10" s="88">
        <v>439</v>
      </c>
      <c r="Q10" s="84">
        <f t="shared" ref="Q10:Q20" si="1">SUM(E10:P10)</f>
        <v>4409</v>
      </c>
      <c r="R10" s="61">
        <f t="shared" si="0"/>
        <v>100.48695566954173</v>
      </c>
      <c r="S10" s="87"/>
      <c r="U10" s="16">
        <v>2</v>
      </c>
      <c r="V10" s="9">
        <v>2</v>
      </c>
      <c r="W10" s="9">
        <v>2</v>
      </c>
    </row>
    <row r="11" spans="2:23" ht="15" thickBot="1">
      <c r="B11" s="84" t="s">
        <v>7</v>
      </c>
      <c r="C11" s="85"/>
      <c r="D11" s="89">
        <v>24001.75</v>
      </c>
      <c r="E11" s="56">
        <v>54</v>
      </c>
      <c r="F11" s="56">
        <v>51</v>
      </c>
      <c r="G11" s="56">
        <v>59</v>
      </c>
      <c r="H11" s="88">
        <v>97</v>
      </c>
      <c r="I11" s="90">
        <v>94</v>
      </c>
      <c r="J11" s="56">
        <v>133</v>
      </c>
      <c r="K11" s="88">
        <v>90</v>
      </c>
      <c r="L11" s="90">
        <v>55</v>
      </c>
      <c r="M11" s="88">
        <v>59</v>
      </c>
      <c r="N11" s="90">
        <v>61</v>
      </c>
      <c r="O11" s="88">
        <v>57</v>
      </c>
      <c r="P11" s="91">
        <v>54</v>
      </c>
      <c r="Q11" s="84">
        <f t="shared" si="1"/>
        <v>864</v>
      </c>
      <c r="R11" s="61">
        <f t="shared" si="0"/>
        <v>359.97375191392297</v>
      </c>
      <c r="S11" s="87"/>
      <c r="U11" s="19">
        <v>1</v>
      </c>
      <c r="V11" s="11">
        <v>2</v>
      </c>
      <c r="W11" s="11">
        <v>0</v>
      </c>
    </row>
    <row r="12" spans="2:23" ht="15" thickBot="1">
      <c r="B12" s="84" t="s">
        <v>45</v>
      </c>
      <c r="C12" s="85"/>
      <c r="D12" s="89">
        <v>195790</v>
      </c>
      <c r="E12" s="51">
        <v>79</v>
      </c>
      <c r="F12" s="84">
        <v>74</v>
      </c>
      <c r="G12" s="51">
        <v>90</v>
      </c>
      <c r="H12" s="84">
        <v>89</v>
      </c>
      <c r="I12" s="92">
        <v>107</v>
      </c>
      <c r="J12" s="51">
        <v>83</v>
      </c>
      <c r="K12" s="84">
        <v>98</v>
      </c>
      <c r="L12" s="92">
        <v>85</v>
      </c>
      <c r="M12" s="84">
        <v>60</v>
      </c>
      <c r="N12" s="92">
        <v>79</v>
      </c>
      <c r="O12" s="84">
        <v>88</v>
      </c>
      <c r="P12" s="93">
        <v>86</v>
      </c>
      <c r="Q12" s="84">
        <f t="shared" si="1"/>
        <v>1018</v>
      </c>
      <c r="R12" s="61">
        <f t="shared" si="0"/>
        <v>51.994483885796008</v>
      </c>
      <c r="S12" s="87"/>
      <c r="U12" s="17">
        <v>6</v>
      </c>
      <c r="V12" s="10">
        <v>4</v>
      </c>
      <c r="W12" s="10">
        <v>6</v>
      </c>
    </row>
    <row r="13" spans="2:23" ht="15" thickBot="1">
      <c r="B13" s="84" t="s">
        <v>46</v>
      </c>
      <c r="C13" s="85"/>
      <c r="D13" s="89">
        <v>194534.91666666666</v>
      </c>
      <c r="E13" s="52">
        <v>29</v>
      </c>
      <c r="F13" s="94">
        <v>32</v>
      </c>
      <c r="G13" s="52">
        <v>37</v>
      </c>
      <c r="H13" s="94">
        <v>43</v>
      </c>
      <c r="I13" s="95">
        <v>39</v>
      </c>
      <c r="J13" s="52">
        <v>59</v>
      </c>
      <c r="K13" s="94">
        <v>60</v>
      </c>
      <c r="L13" s="95">
        <v>51</v>
      </c>
      <c r="M13" s="94">
        <v>80</v>
      </c>
      <c r="N13" s="95">
        <v>95</v>
      </c>
      <c r="O13" s="94">
        <v>115</v>
      </c>
      <c r="P13" s="96">
        <v>91</v>
      </c>
      <c r="Q13" s="84">
        <f t="shared" si="1"/>
        <v>731</v>
      </c>
      <c r="R13" s="61">
        <f t="shared" si="0"/>
        <v>37.576801765235807</v>
      </c>
      <c r="S13" s="87"/>
      <c r="U13" s="15">
        <v>0</v>
      </c>
      <c r="V13" s="1">
        <v>0</v>
      </c>
      <c r="W13" s="1">
        <v>0</v>
      </c>
    </row>
    <row r="14" spans="2:23" ht="15" thickBot="1">
      <c r="B14" s="84" t="s">
        <v>10</v>
      </c>
      <c r="C14" s="85"/>
      <c r="D14" s="89">
        <v>15502.583333333334</v>
      </c>
      <c r="E14" s="52">
        <v>1</v>
      </c>
      <c r="F14" s="52">
        <v>2</v>
      </c>
      <c r="G14" s="84">
        <v>2</v>
      </c>
      <c r="H14" s="94">
        <v>6</v>
      </c>
      <c r="I14" s="95">
        <v>4</v>
      </c>
      <c r="J14" s="52">
        <v>6</v>
      </c>
      <c r="K14" s="94">
        <v>13</v>
      </c>
      <c r="L14" s="95">
        <v>9</v>
      </c>
      <c r="M14" s="94">
        <v>6</v>
      </c>
      <c r="N14" s="97">
        <v>5</v>
      </c>
      <c r="O14" s="97">
        <v>9</v>
      </c>
      <c r="P14" s="98">
        <v>4</v>
      </c>
      <c r="Q14" s="84">
        <f t="shared" si="1"/>
        <v>67</v>
      </c>
      <c r="R14" s="61">
        <f t="shared" si="0"/>
        <v>43.218603351054391</v>
      </c>
      <c r="S14" s="87"/>
      <c r="U14" s="15">
        <v>0</v>
      </c>
      <c r="V14" s="1">
        <v>0</v>
      </c>
      <c r="W14" s="1">
        <v>0</v>
      </c>
    </row>
    <row r="15" spans="2:23" ht="15" thickBot="1">
      <c r="B15" s="84" t="s">
        <v>47</v>
      </c>
      <c r="C15" s="85"/>
      <c r="D15" s="86">
        <v>8822</v>
      </c>
      <c r="E15" s="94">
        <v>0</v>
      </c>
      <c r="F15" s="94">
        <v>1</v>
      </c>
      <c r="G15" s="94">
        <v>0</v>
      </c>
      <c r="H15" s="94">
        <v>0</v>
      </c>
      <c r="I15" s="94">
        <v>1</v>
      </c>
      <c r="J15" s="94">
        <v>1</v>
      </c>
      <c r="K15" s="94">
        <v>2</v>
      </c>
      <c r="L15" s="94">
        <v>3</v>
      </c>
      <c r="M15" s="94">
        <v>1</v>
      </c>
      <c r="N15" s="94">
        <v>1</v>
      </c>
      <c r="O15" s="94">
        <v>2</v>
      </c>
      <c r="P15" s="94">
        <v>1</v>
      </c>
      <c r="Q15" s="84">
        <f t="shared" si="1"/>
        <v>13</v>
      </c>
      <c r="R15" s="61">
        <f t="shared" si="0"/>
        <v>14.735887553842668</v>
      </c>
      <c r="S15" s="87"/>
      <c r="U15" s="15">
        <v>3</v>
      </c>
      <c r="V15" s="1">
        <v>4</v>
      </c>
      <c r="W15" s="1">
        <v>3</v>
      </c>
    </row>
    <row r="16" spans="2:23" ht="15" thickBot="1">
      <c r="B16" s="99" t="s">
        <v>12</v>
      </c>
      <c r="C16" s="100"/>
      <c r="D16" s="86">
        <v>33404.583333333336</v>
      </c>
      <c r="E16" s="84">
        <v>34</v>
      </c>
      <c r="F16" s="84">
        <v>37</v>
      </c>
      <c r="G16" s="84">
        <v>74</v>
      </c>
      <c r="H16" s="84">
        <v>42</v>
      </c>
      <c r="I16" s="84">
        <v>27</v>
      </c>
      <c r="J16" s="84">
        <v>33</v>
      </c>
      <c r="K16" s="84">
        <v>37</v>
      </c>
      <c r="L16" s="84">
        <v>36</v>
      </c>
      <c r="M16" s="84">
        <v>33</v>
      </c>
      <c r="N16" s="84">
        <v>36</v>
      </c>
      <c r="O16" s="84">
        <v>41</v>
      </c>
      <c r="P16" s="84">
        <v>47</v>
      </c>
      <c r="Q16" s="84">
        <f t="shared" si="1"/>
        <v>477</v>
      </c>
      <c r="R16" s="61">
        <f t="shared" si="0"/>
        <v>142.79477616594528</v>
      </c>
      <c r="S16" s="87"/>
      <c r="U16" s="15">
        <v>6</v>
      </c>
      <c r="V16" s="1">
        <v>6</v>
      </c>
      <c r="W16" s="1">
        <v>11</v>
      </c>
    </row>
    <row r="17" spans="2:23" ht="15" thickBot="1">
      <c r="B17" s="84" t="s">
        <v>48</v>
      </c>
      <c r="C17" s="85"/>
      <c r="D17" s="86">
        <v>151257.25</v>
      </c>
      <c r="E17" s="84">
        <v>23</v>
      </c>
      <c r="F17" s="84">
        <v>28</v>
      </c>
      <c r="G17" s="84">
        <v>14</v>
      </c>
      <c r="H17" s="84">
        <v>22</v>
      </c>
      <c r="I17" s="84">
        <v>13</v>
      </c>
      <c r="J17" s="84">
        <v>20</v>
      </c>
      <c r="K17" s="84">
        <v>11</v>
      </c>
      <c r="L17" s="84">
        <v>19</v>
      </c>
      <c r="M17" s="84">
        <v>13</v>
      </c>
      <c r="N17" s="84">
        <v>24</v>
      </c>
      <c r="O17" s="84">
        <v>22</v>
      </c>
      <c r="P17" s="84">
        <v>30</v>
      </c>
      <c r="Q17" s="84">
        <f t="shared" si="1"/>
        <v>239</v>
      </c>
      <c r="R17" s="61">
        <f t="shared" si="0"/>
        <v>15.800895494265564</v>
      </c>
      <c r="S17" s="87"/>
    </row>
    <row r="18" spans="2:23" ht="15" thickBot="1">
      <c r="B18" s="84" t="s">
        <v>49</v>
      </c>
      <c r="C18" s="85"/>
      <c r="D18" s="86">
        <v>695578.25</v>
      </c>
      <c r="E18" s="84">
        <v>670</v>
      </c>
      <c r="F18" s="84">
        <v>677</v>
      </c>
      <c r="G18" s="84">
        <v>630</v>
      </c>
      <c r="H18" s="84">
        <v>771</v>
      </c>
      <c r="I18" s="84">
        <v>631</v>
      </c>
      <c r="J18" s="84">
        <v>614</v>
      </c>
      <c r="K18" s="84">
        <v>631</v>
      </c>
      <c r="L18" s="84">
        <v>565</v>
      </c>
      <c r="M18" s="84">
        <v>509</v>
      </c>
      <c r="N18" s="84">
        <v>605</v>
      </c>
      <c r="O18" s="84">
        <v>488</v>
      </c>
      <c r="P18" s="84">
        <v>674</v>
      </c>
      <c r="Q18" s="84">
        <f t="shared" si="1"/>
        <v>7465</v>
      </c>
      <c r="R18" s="61">
        <f t="shared" si="0"/>
        <v>107.32077950971008</v>
      </c>
      <c r="S18" s="87"/>
      <c r="U18" s="15">
        <v>2</v>
      </c>
      <c r="V18" s="1">
        <v>2</v>
      </c>
      <c r="W18" s="1">
        <v>1</v>
      </c>
    </row>
    <row r="19" spans="2:23" ht="15" thickBot="1">
      <c r="B19" s="84" t="s">
        <v>15</v>
      </c>
      <c r="C19" s="85"/>
      <c r="D19" s="86">
        <v>183526.75</v>
      </c>
      <c r="E19" s="84">
        <v>58</v>
      </c>
      <c r="F19" s="84">
        <v>46</v>
      </c>
      <c r="G19" s="84">
        <v>65</v>
      </c>
      <c r="H19" s="84">
        <v>46</v>
      </c>
      <c r="I19" s="84">
        <v>49</v>
      </c>
      <c r="J19" s="84">
        <v>54</v>
      </c>
      <c r="K19" s="84">
        <v>47</v>
      </c>
      <c r="L19" s="84">
        <v>70</v>
      </c>
      <c r="M19" s="84">
        <v>64</v>
      </c>
      <c r="N19" s="84">
        <v>71</v>
      </c>
      <c r="O19" s="84">
        <v>62</v>
      </c>
      <c r="P19" s="84">
        <v>80</v>
      </c>
      <c r="Q19" s="84">
        <f t="shared" si="1"/>
        <v>712</v>
      </c>
      <c r="R19" s="61">
        <f t="shared" si="0"/>
        <v>38.795434453015702</v>
      </c>
      <c r="S19" s="87"/>
      <c r="U19" s="15">
        <v>17</v>
      </c>
      <c r="V19" s="1">
        <v>21</v>
      </c>
      <c r="W19" s="1">
        <v>22</v>
      </c>
    </row>
    <row r="20" spans="2:23" ht="15" thickBot="1">
      <c r="B20" s="84" t="s">
        <v>50</v>
      </c>
      <c r="C20" s="85"/>
      <c r="D20" s="86">
        <v>392548.08333333331</v>
      </c>
      <c r="E20" s="84">
        <v>144</v>
      </c>
      <c r="F20" s="84">
        <v>126</v>
      </c>
      <c r="G20" s="84">
        <v>145</v>
      </c>
      <c r="H20" s="84">
        <v>152</v>
      </c>
      <c r="I20" s="84">
        <v>174</v>
      </c>
      <c r="J20" s="84">
        <v>166</v>
      </c>
      <c r="K20" s="84">
        <v>140</v>
      </c>
      <c r="L20" s="84">
        <v>136</v>
      </c>
      <c r="M20" s="84">
        <v>121</v>
      </c>
      <c r="N20" s="84">
        <v>152</v>
      </c>
      <c r="O20" s="84">
        <v>159</v>
      </c>
      <c r="P20" s="84">
        <v>94</v>
      </c>
      <c r="Q20" s="84">
        <f t="shared" si="1"/>
        <v>1709</v>
      </c>
      <c r="R20" s="61">
        <f t="shared" si="0"/>
        <v>43.536067874487564</v>
      </c>
      <c r="S20" s="87"/>
    </row>
    <row r="21" spans="2:23" ht="15" thickBot="1">
      <c r="B21" s="81" t="s">
        <v>51</v>
      </c>
      <c r="C21" s="81"/>
      <c r="D21" s="82">
        <v>2734236.1666666698</v>
      </c>
      <c r="E21" s="81">
        <f t="shared" ref="E21:Q21" si="2">SUM(E8:E20)</f>
        <v>1823</v>
      </c>
      <c r="F21" s="81">
        <f t="shared" si="2"/>
        <v>1676</v>
      </c>
      <c r="G21" s="81">
        <f t="shared" si="2"/>
        <v>1734</v>
      </c>
      <c r="H21" s="81">
        <f t="shared" si="2"/>
        <v>1816</v>
      </c>
      <c r="I21" s="81">
        <f t="shared" si="2"/>
        <v>1607</v>
      </c>
      <c r="J21" s="81">
        <f t="shared" si="2"/>
        <v>1677</v>
      </c>
      <c r="K21" s="81">
        <f t="shared" si="2"/>
        <v>1725</v>
      </c>
      <c r="L21" s="81">
        <f t="shared" si="2"/>
        <v>1538</v>
      </c>
      <c r="M21" s="81">
        <f t="shared" si="2"/>
        <v>1462</v>
      </c>
      <c r="N21" s="81">
        <f t="shared" si="2"/>
        <v>1684</v>
      </c>
      <c r="O21" s="81">
        <f t="shared" si="2"/>
        <v>1513</v>
      </c>
      <c r="P21" s="81">
        <f t="shared" si="2"/>
        <v>1839</v>
      </c>
      <c r="Q21" s="81">
        <f t="shared" si="2"/>
        <v>20094</v>
      </c>
      <c r="R21" s="83">
        <f>SUM(R8:R20)</f>
        <v>1017.3787574190519</v>
      </c>
      <c r="S21" s="87"/>
    </row>
    <row r="22" spans="2:23" hidden="1">
      <c r="B22" s="32"/>
      <c r="C22" s="32"/>
      <c r="D22" s="33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5">
        <f>MEDIAN(R8:R20)</f>
        <v>43.536067874487564</v>
      </c>
      <c r="S22" s="36" t="s">
        <v>18</v>
      </c>
    </row>
    <row r="23" spans="2:23" hidden="1">
      <c r="B23" s="32"/>
      <c r="C23" s="32"/>
      <c r="D23" s="33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5">
        <f>QUARTILE(R8:R20,3)</f>
        <v>100.48695566954173</v>
      </c>
      <c r="S23" s="36" t="s">
        <v>52</v>
      </c>
    </row>
    <row r="24" spans="2:23" hidden="1">
      <c r="R24" s="35">
        <f>QUARTILE(R8:R20,1)</f>
        <v>37.576801765235807</v>
      </c>
      <c r="S24" s="37" t="s">
        <v>53</v>
      </c>
    </row>
    <row r="25" spans="2:23" ht="21.75" customHeight="1" thickBot="1">
      <c r="B25" s="5" t="s">
        <v>54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2:23" ht="28.15" thickBot="1">
      <c r="B26" s="78" t="s">
        <v>1</v>
      </c>
      <c r="C26" s="78"/>
      <c r="D26" s="79" t="s">
        <v>27</v>
      </c>
      <c r="E26" s="80" t="s">
        <v>28</v>
      </c>
      <c r="F26" s="80" t="s">
        <v>29</v>
      </c>
      <c r="G26" s="80" t="s">
        <v>30</v>
      </c>
      <c r="H26" s="80" t="s">
        <v>31</v>
      </c>
      <c r="I26" s="80" t="s">
        <v>32</v>
      </c>
      <c r="J26" s="80" t="s">
        <v>33</v>
      </c>
      <c r="K26" s="80" t="s">
        <v>34</v>
      </c>
      <c r="L26" s="80" t="s">
        <v>35</v>
      </c>
      <c r="M26" s="80" t="s">
        <v>36</v>
      </c>
      <c r="N26" s="80" t="s">
        <v>37</v>
      </c>
      <c r="O26" s="80" t="s">
        <v>38</v>
      </c>
      <c r="P26" s="80" t="s">
        <v>39</v>
      </c>
      <c r="Q26" s="78" t="s">
        <v>40</v>
      </c>
      <c r="R26" s="79" t="s">
        <v>41</v>
      </c>
      <c r="S26" s="78" t="s">
        <v>42</v>
      </c>
    </row>
    <row r="27" spans="2:23" ht="15" thickBot="1">
      <c r="B27" s="84" t="s">
        <v>21</v>
      </c>
      <c r="C27" s="85"/>
      <c r="D27" s="86">
        <v>4275.75</v>
      </c>
      <c r="E27" s="84">
        <v>0</v>
      </c>
      <c r="F27" s="84">
        <v>1</v>
      </c>
      <c r="G27" s="84">
        <v>0</v>
      </c>
      <c r="H27" s="84">
        <v>0</v>
      </c>
      <c r="I27" s="84">
        <v>0</v>
      </c>
      <c r="J27" s="84">
        <v>0</v>
      </c>
      <c r="K27" s="84">
        <v>1</v>
      </c>
      <c r="L27" s="84">
        <v>0</v>
      </c>
      <c r="M27" s="84">
        <v>0</v>
      </c>
      <c r="N27" s="84">
        <v>0</v>
      </c>
      <c r="O27" s="84">
        <v>0</v>
      </c>
      <c r="P27" s="84">
        <v>1</v>
      </c>
      <c r="Q27" s="84">
        <f t="shared" ref="Q27:Q31" si="3">SUM(E27:P27)</f>
        <v>3</v>
      </c>
      <c r="R27" s="61">
        <f>Q27/D27*10000</f>
        <v>7.0163129275565694</v>
      </c>
      <c r="S27" s="87"/>
    </row>
    <row r="28" spans="2:23" ht="15" thickBot="1">
      <c r="B28" s="99" t="s">
        <v>22</v>
      </c>
      <c r="C28" s="100"/>
      <c r="D28" s="86">
        <v>2244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2</v>
      </c>
      <c r="L28" s="84">
        <v>3</v>
      </c>
      <c r="M28" s="84">
        <v>3</v>
      </c>
      <c r="N28" s="84">
        <v>0</v>
      </c>
      <c r="O28" s="84">
        <v>0</v>
      </c>
      <c r="P28" s="84">
        <v>1</v>
      </c>
      <c r="Q28" s="84">
        <f>SUM(E28:P28)</f>
        <v>9</v>
      </c>
      <c r="R28" s="61">
        <f>Q28/D28*10000</f>
        <v>40.106951871657756</v>
      </c>
      <c r="S28" s="87"/>
    </row>
    <row r="29" spans="2:23" ht="15" thickBot="1">
      <c r="B29" s="84" t="s">
        <v>23</v>
      </c>
      <c r="C29" s="85"/>
      <c r="D29" s="86">
        <v>2208.9166666666665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f t="shared" si="3"/>
        <v>0</v>
      </c>
      <c r="R29" s="61">
        <f t="shared" ref="R29:R30" si="4">Q29/D29*10000</f>
        <v>0</v>
      </c>
      <c r="S29" s="87"/>
    </row>
    <row r="30" spans="2:23" ht="15" thickBot="1">
      <c r="B30" s="84" t="s">
        <v>24</v>
      </c>
      <c r="C30" s="85"/>
      <c r="D30" s="86">
        <v>738.75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f t="shared" si="3"/>
        <v>0</v>
      </c>
      <c r="R30" s="61">
        <f t="shared" si="4"/>
        <v>0</v>
      </c>
      <c r="S30" s="87"/>
    </row>
    <row r="31" spans="2:23" ht="15" thickBot="1">
      <c r="B31" s="84" t="s">
        <v>25</v>
      </c>
      <c r="C31" s="85"/>
      <c r="D31" s="86">
        <v>946</v>
      </c>
      <c r="E31" s="84">
        <v>8</v>
      </c>
      <c r="F31" s="84">
        <v>3</v>
      </c>
      <c r="G31" s="84">
        <v>3</v>
      </c>
      <c r="H31" s="84">
        <v>3</v>
      </c>
      <c r="I31" s="84">
        <v>0</v>
      </c>
      <c r="J31" s="84">
        <v>2</v>
      </c>
      <c r="K31" s="84">
        <v>1</v>
      </c>
      <c r="L31" s="84">
        <v>3</v>
      </c>
      <c r="M31" s="84">
        <v>1</v>
      </c>
      <c r="N31" s="84">
        <v>3</v>
      </c>
      <c r="O31" s="84">
        <v>1</v>
      </c>
      <c r="P31" s="84">
        <v>5</v>
      </c>
      <c r="Q31" s="84">
        <f t="shared" si="3"/>
        <v>33</v>
      </c>
      <c r="R31" s="61">
        <f>Q31/D31*10000</f>
        <v>348.83720930232556</v>
      </c>
      <c r="S31" s="87"/>
    </row>
    <row r="32" spans="2:23" ht="15" thickBot="1">
      <c r="B32" s="81" t="s">
        <v>51</v>
      </c>
      <c r="C32" s="81"/>
      <c r="D32" s="82">
        <v>5839.333333333333</v>
      </c>
      <c r="E32" s="81">
        <f t="shared" ref="E32:Q32" si="5">SUM(E27:E31)</f>
        <v>8</v>
      </c>
      <c r="F32" s="81">
        <f t="shared" si="5"/>
        <v>4</v>
      </c>
      <c r="G32" s="81">
        <f t="shared" si="5"/>
        <v>3</v>
      </c>
      <c r="H32" s="81">
        <f t="shared" si="5"/>
        <v>3</v>
      </c>
      <c r="I32" s="81">
        <f t="shared" si="5"/>
        <v>0</v>
      </c>
      <c r="J32" s="81">
        <f t="shared" si="5"/>
        <v>2</v>
      </c>
      <c r="K32" s="81">
        <f t="shared" si="5"/>
        <v>4</v>
      </c>
      <c r="L32" s="81">
        <f t="shared" si="5"/>
        <v>6</v>
      </c>
      <c r="M32" s="81">
        <f t="shared" si="5"/>
        <v>4</v>
      </c>
      <c r="N32" s="81">
        <f t="shared" si="5"/>
        <v>3</v>
      </c>
      <c r="O32" s="81">
        <f t="shared" si="5"/>
        <v>1</v>
      </c>
      <c r="P32" s="81">
        <f t="shared" si="5"/>
        <v>7</v>
      </c>
      <c r="Q32" s="81">
        <f t="shared" si="5"/>
        <v>45</v>
      </c>
      <c r="R32" s="83">
        <f>SUM(R27:R31)</f>
        <v>395.96047410153989</v>
      </c>
      <c r="S32" s="87"/>
    </row>
    <row r="34" spans="20:23">
      <c r="T34" s="14"/>
      <c r="U34" s="14"/>
      <c r="V34" s="14"/>
      <c r="W34" s="14"/>
    </row>
  </sheetData>
  <sortState xmlns:xlrd2="http://schemas.microsoft.com/office/spreadsheetml/2017/richdata2" ref="B4:S16">
    <sortCondition ref="B4"/>
  </sortState>
  <conditionalFormatting sqref="R8:R20">
    <cfRule type="cellIs" dxfId="7" priority="1" operator="between">
      <formula>$R$22</formula>
      <formula>$R$23</formula>
    </cfRule>
    <cfRule type="cellIs" dxfId="6" priority="2" operator="between">
      <formula>$R$24</formula>
      <formula>$R$22</formula>
    </cfRule>
    <cfRule type="cellIs" dxfId="5" priority="3" operator="lessThan">
      <formula>$R$24</formula>
    </cfRule>
    <cfRule type="cellIs" dxfId="4" priority="4" operator="greaterThan">
      <formula>$R$23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'Appendix 4'!E22:P22</xm:f>
              <xm:sqref>S22</xm:sqref>
            </x14:sparkline>
            <x14:sparkline>
              <xm:f>'Appendix 4'!E23:P23</xm:f>
              <xm:sqref>S23</xm:sqref>
            </x14:sparkline>
          </x14:sparklines>
        </x14:sparklineGroup>
        <x14:sparklineGroup displayEmptyCellsAs="gap" xr2:uid="{00000000-0003-0000-01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'Appendix 4'!E27:P27</xm:f>
              <xm:sqref>S27</xm:sqref>
            </x14:sparkline>
            <x14:sparkline>
              <xm:f>'Appendix 4'!E29:P29</xm:f>
              <xm:sqref>S29</xm:sqref>
            </x14:sparkline>
            <x14:sparkline>
              <xm:f>'Appendix 4'!E30:P30</xm:f>
              <xm:sqref>S30</xm:sqref>
            </x14:sparkline>
            <x14:sparkline>
              <xm:f>'Appendix 4'!E31:P31</xm:f>
              <xm:sqref>S31</xm:sqref>
            </x14:sparkline>
            <x14:sparkline>
              <xm:f>'Appendix 4'!E32:P32</xm:f>
              <xm:sqref>S32</xm:sqref>
            </x14:sparkline>
          </x14:sparklines>
        </x14:sparklineGroup>
        <x14:sparklineGroup displayEmptyCellsAs="gap" xr2:uid="{00000000-0003-0000-01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'Appendix 4'!E8:P8</xm:f>
              <xm:sqref>S8</xm:sqref>
            </x14:sparkline>
            <x14:sparkline>
              <xm:f>'Appendix 4'!E9:P9</xm:f>
              <xm:sqref>S9</xm:sqref>
            </x14:sparkline>
            <x14:sparkline>
              <xm:f>'Appendix 4'!E10:P10</xm:f>
              <xm:sqref>S10</xm:sqref>
            </x14:sparkline>
            <x14:sparkline>
              <xm:f>'Appendix 4'!E11:P11</xm:f>
              <xm:sqref>S11</xm:sqref>
            </x14:sparkline>
            <x14:sparkline>
              <xm:f>'Appendix 4'!E12:P12</xm:f>
              <xm:sqref>S12</xm:sqref>
            </x14:sparkline>
            <x14:sparkline>
              <xm:f>'Appendix 4'!E13:P13</xm:f>
              <xm:sqref>S13</xm:sqref>
            </x14:sparkline>
            <x14:sparkline>
              <xm:f>'Appendix 4'!E14:P14</xm:f>
              <xm:sqref>S14</xm:sqref>
            </x14:sparkline>
            <x14:sparkline>
              <xm:f>'Appendix 4'!E15:P15</xm:f>
              <xm:sqref>S15</xm:sqref>
            </x14:sparkline>
            <x14:sparkline>
              <xm:f>'Appendix 4'!E16:P16</xm:f>
              <xm:sqref>S16</xm:sqref>
            </x14:sparkline>
            <x14:sparkline>
              <xm:f>'Appendix 4'!E28:P28</xm:f>
              <xm:sqref>S28</xm:sqref>
            </x14:sparkline>
            <x14:sparkline>
              <xm:f>'Appendix 4'!E17:P17</xm:f>
              <xm:sqref>S17</xm:sqref>
            </x14:sparkline>
            <x14:sparkline>
              <xm:f>'Appendix 4'!E18:P18</xm:f>
              <xm:sqref>S18</xm:sqref>
            </x14:sparkline>
            <x14:sparkline>
              <xm:f>'Appendix 4'!E19:P19</xm:f>
              <xm:sqref>S19</xm:sqref>
            </x14:sparkline>
            <x14:sparkline>
              <xm:f>'Appendix 4'!E20:P20</xm:f>
              <xm:sqref>S20</xm:sqref>
            </x14:sparkline>
            <x14:sparkline>
              <xm:f>'Appendix 4'!E21:P21</xm:f>
              <xm:sqref>S21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S61"/>
  <sheetViews>
    <sheetView showGridLines="0" topLeftCell="A14" workbookViewId="0">
      <selection activeCell="B26" sqref="B26"/>
    </sheetView>
  </sheetViews>
  <sheetFormatPr defaultRowHeight="14.45"/>
  <cols>
    <col min="1" max="1" width="7.42578125" customWidth="1"/>
    <col min="2" max="2" width="30.28515625" customWidth="1"/>
    <col min="3" max="3" width="3" customWidth="1"/>
    <col min="4" max="4" width="21.7109375" customWidth="1"/>
    <col min="5" max="16" width="7.85546875" customWidth="1"/>
    <col min="17" max="17" width="10.5703125" customWidth="1"/>
    <col min="18" max="18" width="11.140625" customWidth="1"/>
  </cols>
  <sheetData>
    <row r="6" spans="2:19" ht="15" thickBot="1">
      <c r="B6" s="5" t="s">
        <v>55</v>
      </c>
      <c r="C6" s="7"/>
      <c r="D6" s="7"/>
      <c r="E6" s="7"/>
      <c r="F6" s="7"/>
      <c r="G6" s="7"/>
      <c r="H6" s="7"/>
      <c r="I6" s="7"/>
      <c r="J6" s="7"/>
      <c r="K6" s="7"/>
      <c r="L6" s="7"/>
    </row>
    <row r="7" spans="2:19" ht="28.15" thickBot="1">
      <c r="B7" s="78" t="s">
        <v>1</v>
      </c>
      <c r="C7" s="78"/>
      <c r="D7" s="79" t="s">
        <v>27</v>
      </c>
      <c r="E7" s="80" t="s">
        <v>28</v>
      </c>
      <c r="F7" s="80" t="s">
        <v>29</v>
      </c>
      <c r="G7" s="80" t="s">
        <v>30</v>
      </c>
      <c r="H7" s="80" t="s">
        <v>31</v>
      </c>
      <c r="I7" s="80" t="s">
        <v>32</v>
      </c>
      <c r="J7" s="80" t="s">
        <v>33</v>
      </c>
      <c r="K7" s="80" t="s">
        <v>34</v>
      </c>
      <c r="L7" s="80" t="s">
        <v>35</v>
      </c>
      <c r="M7" s="80" t="s">
        <v>36</v>
      </c>
      <c r="N7" s="80" t="s">
        <v>37</v>
      </c>
      <c r="O7" s="80" t="s">
        <v>38</v>
      </c>
      <c r="P7" s="80" t="s">
        <v>39</v>
      </c>
      <c r="Q7" s="78" t="s">
        <v>40</v>
      </c>
      <c r="R7" s="79" t="s">
        <v>41</v>
      </c>
      <c r="S7" s="78" t="s">
        <v>42</v>
      </c>
    </row>
    <row r="8" spans="2:19" ht="15" thickBot="1">
      <c r="B8" s="84" t="s">
        <v>4</v>
      </c>
      <c r="C8" s="85"/>
      <c r="D8" s="86">
        <f>'Appendix 4'!D8</f>
        <v>9628.0833333333339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f>SUM(E8:P8)</f>
        <v>0</v>
      </c>
      <c r="R8" s="61">
        <f>Q8/D8*10000</f>
        <v>0</v>
      </c>
      <c r="S8" s="87"/>
    </row>
    <row r="9" spans="2:19" ht="15" thickBot="1">
      <c r="B9" s="84" t="s">
        <v>5</v>
      </c>
      <c r="C9" s="85"/>
      <c r="D9" s="86">
        <f>'Appendix 4'!D9</f>
        <v>390878.5</v>
      </c>
      <c r="E9" s="84">
        <v>24</v>
      </c>
      <c r="F9" s="84">
        <v>13</v>
      </c>
      <c r="G9" s="84">
        <v>22</v>
      </c>
      <c r="H9" s="84">
        <v>25</v>
      </c>
      <c r="I9" s="84">
        <v>17</v>
      </c>
      <c r="J9" s="84">
        <v>24</v>
      </c>
      <c r="K9" s="84">
        <v>25</v>
      </c>
      <c r="L9" s="84">
        <v>30</v>
      </c>
      <c r="M9" s="84">
        <v>22</v>
      </c>
      <c r="N9" s="84">
        <v>23</v>
      </c>
      <c r="O9" s="84">
        <v>32</v>
      </c>
      <c r="P9" s="84">
        <v>31</v>
      </c>
      <c r="Q9" s="84">
        <f t="shared" ref="Q9:Q20" si="0">SUM(E9:P9)</f>
        <v>288</v>
      </c>
      <c r="R9" s="61">
        <f t="shared" ref="R9:R20" si="1">Q9/D9*10000</f>
        <v>7.3680184507462032</v>
      </c>
      <c r="S9" s="87"/>
    </row>
    <row r="10" spans="2:19" ht="15" thickBot="1">
      <c r="B10" s="84" t="s">
        <v>6</v>
      </c>
      <c r="C10" s="85"/>
      <c r="D10" s="86">
        <f>'Appendix 4'!D10</f>
        <v>438763.41666666669</v>
      </c>
      <c r="E10" s="88">
        <v>45</v>
      </c>
      <c r="F10" s="84">
        <v>45</v>
      </c>
      <c r="G10" s="88">
        <v>60</v>
      </c>
      <c r="H10" s="88">
        <v>67</v>
      </c>
      <c r="I10" s="88">
        <v>59</v>
      </c>
      <c r="J10" s="88">
        <v>62</v>
      </c>
      <c r="K10" s="88">
        <v>65</v>
      </c>
      <c r="L10" s="88">
        <v>61</v>
      </c>
      <c r="M10" s="88">
        <v>75</v>
      </c>
      <c r="N10" s="88">
        <v>76</v>
      </c>
      <c r="O10" s="88">
        <v>88</v>
      </c>
      <c r="P10" s="88">
        <v>98</v>
      </c>
      <c r="Q10" s="84">
        <f>SUM(E10:P10)</f>
        <v>801</v>
      </c>
      <c r="R10" s="61">
        <f t="shared" si="1"/>
        <v>18.255852005285309</v>
      </c>
      <c r="S10" s="87"/>
    </row>
    <row r="11" spans="2:19" ht="15" thickBot="1">
      <c r="B11" s="84" t="s">
        <v>7</v>
      </c>
      <c r="C11" s="85"/>
      <c r="D11" s="86">
        <f>'Appendix 4'!D11</f>
        <v>24001.75</v>
      </c>
      <c r="E11" s="101">
        <v>10</v>
      </c>
      <c r="F11" s="84">
        <v>2</v>
      </c>
      <c r="G11" s="101">
        <v>2</v>
      </c>
      <c r="H11" s="101">
        <v>5</v>
      </c>
      <c r="I11" s="101">
        <v>7</v>
      </c>
      <c r="J11" s="101">
        <v>3</v>
      </c>
      <c r="K11" s="101">
        <v>4</v>
      </c>
      <c r="L11" s="101">
        <v>1</v>
      </c>
      <c r="M11" s="101">
        <v>3</v>
      </c>
      <c r="N11" s="101">
        <v>7</v>
      </c>
      <c r="O11" s="101">
        <v>3</v>
      </c>
      <c r="P11" s="101">
        <v>2</v>
      </c>
      <c r="Q11" s="84">
        <f t="shared" si="0"/>
        <v>49</v>
      </c>
      <c r="R11" s="61">
        <f t="shared" si="1"/>
        <v>20.41517805993313</v>
      </c>
      <c r="S11" s="87"/>
    </row>
    <row r="12" spans="2:19" ht="15" thickBot="1">
      <c r="B12" s="84" t="s">
        <v>45</v>
      </c>
      <c r="C12" s="85"/>
      <c r="D12" s="86">
        <f>'Appendix 4'!D12</f>
        <v>195790</v>
      </c>
      <c r="E12" s="94">
        <v>1</v>
      </c>
      <c r="F12" s="84">
        <v>2</v>
      </c>
      <c r="G12" s="94">
        <v>4</v>
      </c>
      <c r="H12" s="94">
        <v>4</v>
      </c>
      <c r="I12" s="94">
        <v>2</v>
      </c>
      <c r="J12" s="94">
        <v>1</v>
      </c>
      <c r="K12" s="94">
        <v>1</v>
      </c>
      <c r="L12" s="94">
        <v>1</v>
      </c>
      <c r="M12" s="94">
        <v>1</v>
      </c>
      <c r="N12" s="94">
        <v>3</v>
      </c>
      <c r="O12" s="94">
        <v>1</v>
      </c>
      <c r="P12" s="94">
        <v>3</v>
      </c>
      <c r="Q12" s="84">
        <f t="shared" si="0"/>
        <v>24</v>
      </c>
      <c r="R12" s="61">
        <f t="shared" si="1"/>
        <v>1.2258031564431278</v>
      </c>
      <c r="S12" s="87"/>
    </row>
    <row r="13" spans="2:19" ht="15" thickBot="1">
      <c r="B13" s="84" t="s">
        <v>9</v>
      </c>
      <c r="C13" s="85"/>
      <c r="D13" s="86">
        <f>'Appendix 4'!D13</f>
        <v>194534.91666666666</v>
      </c>
      <c r="E13" s="84">
        <v>5</v>
      </c>
      <c r="F13" s="101">
        <v>7</v>
      </c>
      <c r="G13" s="84">
        <v>12</v>
      </c>
      <c r="H13" s="84">
        <v>19</v>
      </c>
      <c r="I13" s="84">
        <v>6</v>
      </c>
      <c r="J13" s="84">
        <v>13</v>
      </c>
      <c r="K13" s="84">
        <v>12</v>
      </c>
      <c r="L13" s="84">
        <v>8</v>
      </c>
      <c r="M13" s="84">
        <v>7</v>
      </c>
      <c r="N13" s="84">
        <v>13</v>
      </c>
      <c r="O13" s="84">
        <v>13</v>
      </c>
      <c r="P13" s="84">
        <v>16</v>
      </c>
      <c r="Q13" s="84">
        <f t="shared" si="0"/>
        <v>131</v>
      </c>
      <c r="R13" s="61">
        <f t="shared" si="1"/>
        <v>6.7340096186674296</v>
      </c>
      <c r="S13" s="87"/>
    </row>
    <row r="14" spans="2:19" ht="15" thickBot="1">
      <c r="B14" s="84" t="s">
        <v>10</v>
      </c>
      <c r="C14" s="85"/>
      <c r="D14" s="86">
        <f>'Appendix 4'!D14</f>
        <v>15502.583333333334</v>
      </c>
      <c r="E14" s="84">
        <v>1</v>
      </c>
      <c r="F14" s="84">
        <v>0</v>
      </c>
      <c r="G14" s="84">
        <v>0</v>
      </c>
      <c r="H14" s="84">
        <v>0</v>
      </c>
      <c r="I14" s="84">
        <v>0</v>
      </c>
      <c r="J14" s="84">
        <v>1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f t="shared" si="0"/>
        <v>2</v>
      </c>
      <c r="R14" s="61">
        <f t="shared" si="1"/>
        <v>1.2901075627180414</v>
      </c>
      <c r="S14" s="87"/>
    </row>
    <row r="15" spans="2:19" ht="15" thickBot="1">
      <c r="B15" s="84" t="s">
        <v>11</v>
      </c>
      <c r="C15" s="85"/>
      <c r="D15" s="86">
        <f>'Appendix 4'!D15</f>
        <v>8822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1</v>
      </c>
      <c r="M15" s="84">
        <v>0</v>
      </c>
      <c r="N15" s="84">
        <v>1</v>
      </c>
      <c r="O15" s="84">
        <v>0</v>
      </c>
      <c r="P15" s="84">
        <v>0</v>
      </c>
      <c r="Q15" s="84">
        <f t="shared" si="0"/>
        <v>2</v>
      </c>
      <c r="R15" s="61">
        <f t="shared" si="1"/>
        <v>2.2670596236681027</v>
      </c>
      <c r="S15" s="87"/>
    </row>
    <row r="16" spans="2:19" ht="15" thickBot="1">
      <c r="B16" s="99" t="s">
        <v>56</v>
      </c>
      <c r="C16" s="100"/>
      <c r="D16" s="86">
        <f>'Appendix 4'!D16</f>
        <v>33404.583333333336</v>
      </c>
      <c r="E16" s="84">
        <v>4</v>
      </c>
      <c r="F16" s="84">
        <v>2</v>
      </c>
      <c r="G16" s="84">
        <v>6</v>
      </c>
      <c r="H16" s="84">
        <v>4</v>
      </c>
      <c r="I16" s="84">
        <v>3</v>
      </c>
      <c r="J16" s="84">
        <v>3</v>
      </c>
      <c r="K16" s="84">
        <v>11</v>
      </c>
      <c r="L16" s="84">
        <v>5</v>
      </c>
      <c r="M16" s="84">
        <v>5</v>
      </c>
      <c r="N16" s="84">
        <v>7</v>
      </c>
      <c r="O16" s="84">
        <v>14</v>
      </c>
      <c r="P16" s="84">
        <v>8</v>
      </c>
      <c r="Q16" s="84">
        <f t="shared" si="0"/>
        <v>72</v>
      </c>
      <c r="R16" s="61">
        <f t="shared" si="1"/>
        <v>21.553928477878532</v>
      </c>
      <c r="S16" s="87"/>
    </row>
    <row r="17" spans="2:19" ht="15" thickBot="1">
      <c r="B17" s="84" t="s">
        <v>48</v>
      </c>
      <c r="C17" s="85"/>
      <c r="D17" s="86">
        <f>'Appendix 4'!D17</f>
        <v>151257.25</v>
      </c>
      <c r="E17" s="84">
        <v>3</v>
      </c>
      <c r="F17" s="84">
        <v>6</v>
      </c>
      <c r="G17" s="84">
        <v>1</v>
      </c>
      <c r="H17" s="84">
        <v>2</v>
      </c>
      <c r="I17" s="84">
        <v>7</v>
      </c>
      <c r="J17" s="84">
        <v>2</v>
      </c>
      <c r="K17" s="84">
        <v>5</v>
      </c>
      <c r="L17" s="84">
        <v>8</v>
      </c>
      <c r="M17" s="84">
        <v>7</v>
      </c>
      <c r="N17" s="84">
        <v>6</v>
      </c>
      <c r="O17" s="84">
        <v>7</v>
      </c>
      <c r="P17" s="84">
        <v>9</v>
      </c>
      <c r="Q17" s="84">
        <f t="shared" si="0"/>
        <v>63</v>
      </c>
      <c r="R17" s="61">
        <f t="shared" si="1"/>
        <v>4.1650896072750232</v>
      </c>
      <c r="S17" s="87"/>
    </row>
    <row r="18" spans="2:19" ht="15" thickBot="1">
      <c r="B18" s="84" t="s">
        <v>14</v>
      </c>
      <c r="C18" s="85"/>
      <c r="D18" s="86">
        <f>'Appendix 4'!D18</f>
        <v>695578.25</v>
      </c>
      <c r="E18" s="102">
        <v>61</v>
      </c>
      <c r="F18" s="84">
        <v>44</v>
      </c>
      <c r="G18" s="84">
        <v>47</v>
      </c>
      <c r="H18" s="84">
        <v>66</v>
      </c>
      <c r="I18" s="84">
        <v>53</v>
      </c>
      <c r="J18" s="84">
        <v>58</v>
      </c>
      <c r="K18" s="84">
        <v>57</v>
      </c>
      <c r="L18" s="84">
        <v>46</v>
      </c>
      <c r="M18" s="84">
        <v>44</v>
      </c>
      <c r="N18" s="84">
        <v>66</v>
      </c>
      <c r="O18" s="84">
        <v>37</v>
      </c>
      <c r="P18" s="84">
        <v>67</v>
      </c>
      <c r="Q18" s="84">
        <f t="shared" si="0"/>
        <v>646</v>
      </c>
      <c r="R18" s="61">
        <f t="shared" si="1"/>
        <v>9.2872369140351925</v>
      </c>
      <c r="S18" s="87"/>
    </row>
    <row r="19" spans="2:19" ht="15" thickBot="1">
      <c r="B19" s="84" t="s">
        <v>15</v>
      </c>
      <c r="C19" s="85"/>
      <c r="D19" s="86">
        <f>'Appendix 4'!D19</f>
        <v>183526.75</v>
      </c>
      <c r="E19" s="102">
        <v>1</v>
      </c>
      <c r="F19" s="84">
        <v>2</v>
      </c>
      <c r="G19" s="84">
        <v>0</v>
      </c>
      <c r="H19" s="84">
        <v>1</v>
      </c>
      <c r="I19" s="84">
        <v>0</v>
      </c>
      <c r="J19" s="84">
        <v>1</v>
      </c>
      <c r="K19" s="84">
        <v>2</v>
      </c>
      <c r="L19" s="84">
        <v>1</v>
      </c>
      <c r="M19" s="84">
        <v>3</v>
      </c>
      <c r="N19" s="84">
        <v>3</v>
      </c>
      <c r="O19" s="84">
        <v>1</v>
      </c>
      <c r="P19" s="84">
        <v>1</v>
      </c>
      <c r="Q19" s="84">
        <f t="shared" si="0"/>
        <v>16</v>
      </c>
      <c r="R19" s="61">
        <f t="shared" si="1"/>
        <v>0.87180751579810567</v>
      </c>
      <c r="S19" s="87"/>
    </row>
    <row r="20" spans="2:19" ht="15" thickBot="1">
      <c r="B20" s="84" t="s">
        <v>16</v>
      </c>
      <c r="C20" s="85"/>
      <c r="D20" s="86">
        <f>'Appendix 4'!D20</f>
        <v>392548.08333333331</v>
      </c>
      <c r="E20" s="84">
        <v>13</v>
      </c>
      <c r="F20" s="84">
        <v>17</v>
      </c>
      <c r="G20" s="84">
        <v>24</v>
      </c>
      <c r="H20" s="84">
        <v>19</v>
      </c>
      <c r="I20" s="84">
        <v>23</v>
      </c>
      <c r="J20" s="84">
        <v>13</v>
      </c>
      <c r="K20" s="84">
        <v>23</v>
      </c>
      <c r="L20" s="84">
        <v>16</v>
      </c>
      <c r="M20" s="84">
        <v>17</v>
      </c>
      <c r="N20" s="84">
        <v>25</v>
      </c>
      <c r="O20" s="84">
        <v>23</v>
      </c>
      <c r="P20" s="84">
        <v>27</v>
      </c>
      <c r="Q20" s="84">
        <f t="shared" si="0"/>
        <v>240</v>
      </c>
      <c r="R20" s="61">
        <f t="shared" si="1"/>
        <v>6.1139006962416707</v>
      </c>
      <c r="S20" s="87"/>
    </row>
    <row r="21" spans="2:19" ht="15" thickBot="1">
      <c r="B21" s="81" t="s">
        <v>51</v>
      </c>
      <c r="C21" s="81"/>
      <c r="D21" s="82">
        <f>'Appendix 4'!D21</f>
        <v>2734236.1666666698</v>
      </c>
      <c r="E21" s="81">
        <f t="shared" ref="E21:R21" si="2">SUM(E8:E20)</f>
        <v>168</v>
      </c>
      <c r="F21" s="81">
        <f t="shared" si="2"/>
        <v>140</v>
      </c>
      <c r="G21" s="81">
        <f t="shared" si="2"/>
        <v>178</v>
      </c>
      <c r="H21" s="81">
        <f t="shared" si="2"/>
        <v>212</v>
      </c>
      <c r="I21" s="81">
        <f t="shared" si="2"/>
        <v>177</v>
      </c>
      <c r="J21" s="81">
        <f t="shared" si="2"/>
        <v>181</v>
      </c>
      <c r="K21" s="81">
        <f t="shared" si="2"/>
        <v>205</v>
      </c>
      <c r="L21" s="81">
        <f t="shared" si="2"/>
        <v>178</v>
      </c>
      <c r="M21" s="81">
        <f t="shared" si="2"/>
        <v>184</v>
      </c>
      <c r="N21" s="81">
        <f t="shared" si="2"/>
        <v>230</v>
      </c>
      <c r="O21" s="81">
        <f t="shared" si="2"/>
        <v>219</v>
      </c>
      <c r="P21" s="81">
        <f t="shared" si="2"/>
        <v>262</v>
      </c>
      <c r="Q21" s="81">
        <f t="shared" si="2"/>
        <v>2334</v>
      </c>
      <c r="R21" s="83">
        <f t="shared" si="2"/>
        <v>99.547991688689862</v>
      </c>
      <c r="S21" s="87"/>
    </row>
    <row r="22" spans="2:19" hidden="1">
      <c r="B22" s="32"/>
      <c r="C22" s="32"/>
      <c r="D22" s="33"/>
      <c r="Q22" s="32"/>
      <c r="R22" s="35">
        <f>MEDIAN(R8:R20)</f>
        <v>6.1139006962416707</v>
      </c>
      <c r="S22" s="34" t="s">
        <v>18</v>
      </c>
    </row>
    <row r="23" spans="2:19" hidden="1">
      <c r="B23" s="32"/>
      <c r="C23" s="32"/>
      <c r="D23" s="33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5">
        <f>QUARTILE(R8:R20,3)</f>
        <v>9.2872369140351925</v>
      </c>
      <c r="S23" s="34" t="s">
        <v>52</v>
      </c>
    </row>
    <row r="24" spans="2:19" hidden="1">
      <c r="R24" s="35">
        <f>QUARTILE(R8:R20,1)</f>
        <v>1.2901075627180414</v>
      </c>
      <c r="S24" t="s">
        <v>53</v>
      </c>
    </row>
    <row r="25" spans="2:19" ht="25.9" customHeight="1" thickBot="1">
      <c r="B25" s="5" t="s">
        <v>57</v>
      </c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2:19" ht="28.15" thickBot="1">
      <c r="B26" s="78" t="s">
        <v>1</v>
      </c>
      <c r="C26" s="78"/>
      <c r="D26" s="79" t="s">
        <v>27</v>
      </c>
      <c r="E26" s="80" t="s">
        <v>28</v>
      </c>
      <c r="F26" s="80" t="s">
        <v>29</v>
      </c>
      <c r="G26" s="80" t="s">
        <v>30</v>
      </c>
      <c r="H26" s="80" t="s">
        <v>31</v>
      </c>
      <c r="I26" s="80" t="s">
        <v>32</v>
      </c>
      <c r="J26" s="80" t="s">
        <v>33</v>
      </c>
      <c r="K26" s="80" t="s">
        <v>34</v>
      </c>
      <c r="L26" s="80" t="s">
        <v>35</v>
      </c>
      <c r="M26" s="80" t="s">
        <v>36</v>
      </c>
      <c r="N26" s="80" t="s">
        <v>37</v>
      </c>
      <c r="O26" s="80" t="s">
        <v>38</v>
      </c>
      <c r="P26" s="80" t="s">
        <v>39</v>
      </c>
      <c r="Q26" s="78" t="s">
        <v>40</v>
      </c>
      <c r="R26" s="79" t="s">
        <v>41</v>
      </c>
      <c r="S26" s="78" t="s">
        <v>42</v>
      </c>
    </row>
    <row r="27" spans="2:19" ht="15" thickBot="1">
      <c r="B27" s="84" t="s">
        <v>21</v>
      </c>
      <c r="C27" s="85"/>
      <c r="D27" s="86">
        <f>'Appendix 4'!D27</f>
        <v>4275.75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1</v>
      </c>
      <c r="M27" s="84">
        <v>0</v>
      </c>
      <c r="N27" s="84">
        <v>0</v>
      </c>
      <c r="O27" s="84">
        <v>1</v>
      </c>
      <c r="P27" s="84">
        <v>0</v>
      </c>
      <c r="Q27" s="84">
        <f t="shared" ref="Q27:Q30" si="3">SUM(E27:P27)</f>
        <v>2</v>
      </c>
      <c r="R27" s="61">
        <f t="shared" ref="R27:R31" si="4">Q27/D27*10000</f>
        <v>4.677541951704379</v>
      </c>
      <c r="S27" s="87"/>
    </row>
    <row r="28" spans="2:19" ht="15" thickBot="1">
      <c r="B28" s="84" t="s">
        <v>58</v>
      </c>
      <c r="C28" s="85"/>
      <c r="D28" s="86">
        <f>'Appendix 4'!D28</f>
        <v>2244</v>
      </c>
      <c r="E28" s="84">
        <v>0</v>
      </c>
      <c r="F28" s="84">
        <v>0</v>
      </c>
      <c r="G28" s="84">
        <v>0</v>
      </c>
      <c r="H28" s="84">
        <v>0</v>
      </c>
      <c r="I28" s="84">
        <v>2</v>
      </c>
      <c r="J28" s="84">
        <v>1</v>
      </c>
      <c r="K28" s="84">
        <v>1</v>
      </c>
      <c r="L28" s="84">
        <v>0</v>
      </c>
      <c r="M28" s="84">
        <v>0</v>
      </c>
      <c r="N28" s="84">
        <v>1</v>
      </c>
      <c r="O28" s="84">
        <v>2</v>
      </c>
      <c r="P28" s="84">
        <v>1</v>
      </c>
      <c r="Q28" s="84">
        <f t="shared" si="3"/>
        <v>8</v>
      </c>
      <c r="R28" s="61">
        <f t="shared" si="4"/>
        <v>35.650623885918002</v>
      </c>
      <c r="S28" s="87"/>
    </row>
    <row r="29" spans="2:19" ht="15" thickBot="1">
      <c r="B29" s="84" t="s">
        <v>23</v>
      </c>
      <c r="C29" s="85"/>
      <c r="D29" s="86">
        <f>'Appendix 4'!D29</f>
        <v>2208.9166666666665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f t="shared" si="3"/>
        <v>0</v>
      </c>
      <c r="R29" s="61">
        <f t="shared" si="4"/>
        <v>0</v>
      </c>
      <c r="S29" s="87"/>
    </row>
    <row r="30" spans="2:19" ht="15" thickBot="1">
      <c r="B30" s="84" t="s">
        <v>59</v>
      </c>
      <c r="C30" s="85"/>
      <c r="D30" s="86">
        <f>'Appendix 4'!D30</f>
        <v>738.75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f t="shared" si="3"/>
        <v>0</v>
      </c>
      <c r="R30" s="61">
        <f t="shared" si="4"/>
        <v>0</v>
      </c>
      <c r="S30" s="87"/>
    </row>
    <row r="31" spans="2:19" ht="15" thickBot="1">
      <c r="B31" s="84" t="s">
        <v>25</v>
      </c>
      <c r="C31" s="85"/>
      <c r="D31" s="86">
        <f>'Appendix 4'!D31</f>
        <v>946</v>
      </c>
      <c r="E31" s="84">
        <v>0</v>
      </c>
      <c r="F31" s="84">
        <v>2</v>
      </c>
      <c r="G31" s="84">
        <v>1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1</v>
      </c>
      <c r="O31" s="84">
        <v>1</v>
      </c>
      <c r="P31" s="84">
        <v>0</v>
      </c>
      <c r="Q31" s="84">
        <f>SUM(E31:P31)</f>
        <v>5</v>
      </c>
      <c r="R31" s="61">
        <f t="shared" si="4"/>
        <v>52.854122621564485</v>
      </c>
      <c r="S31" s="87"/>
    </row>
    <row r="32" spans="2:19" ht="15" thickBot="1">
      <c r="B32" s="81" t="s">
        <v>51</v>
      </c>
      <c r="C32" s="81"/>
      <c r="D32" s="82">
        <f>'Appendix 4'!D32</f>
        <v>5839.333333333333</v>
      </c>
      <c r="E32" s="81">
        <f t="shared" ref="E32:R32" si="5">SUM(E27:E31)</f>
        <v>0</v>
      </c>
      <c r="F32" s="81">
        <f t="shared" si="5"/>
        <v>2</v>
      </c>
      <c r="G32" s="81">
        <f t="shared" si="5"/>
        <v>1</v>
      </c>
      <c r="H32" s="81">
        <f t="shared" si="5"/>
        <v>0</v>
      </c>
      <c r="I32" s="81">
        <f t="shared" si="5"/>
        <v>2</v>
      </c>
      <c r="J32" s="81">
        <f t="shared" si="5"/>
        <v>1</v>
      </c>
      <c r="K32" s="81">
        <f t="shared" si="5"/>
        <v>1</v>
      </c>
      <c r="L32" s="81">
        <f t="shared" si="5"/>
        <v>1</v>
      </c>
      <c r="M32" s="81">
        <f t="shared" si="5"/>
        <v>0</v>
      </c>
      <c r="N32" s="81">
        <f t="shared" si="5"/>
        <v>2</v>
      </c>
      <c r="O32" s="81">
        <f t="shared" si="5"/>
        <v>4</v>
      </c>
      <c r="P32" s="81">
        <f t="shared" si="5"/>
        <v>1</v>
      </c>
      <c r="Q32" s="81">
        <f t="shared" si="5"/>
        <v>15</v>
      </c>
      <c r="R32" s="83">
        <f t="shared" si="5"/>
        <v>93.182288459186864</v>
      </c>
      <c r="S32" s="87"/>
    </row>
    <row r="33" spans="2:19" ht="15" thickBot="1">
      <c r="Q33" s="103"/>
    </row>
    <row r="34" spans="2:19" ht="15" thickBot="1">
      <c r="B34" s="84" t="s">
        <v>60</v>
      </c>
      <c r="C34" s="85">
        <v>1</v>
      </c>
      <c r="D34" s="2"/>
      <c r="E34" s="84">
        <v>8</v>
      </c>
      <c r="F34" s="84">
        <v>10</v>
      </c>
      <c r="G34" s="84">
        <v>18</v>
      </c>
      <c r="H34" s="84">
        <v>16</v>
      </c>
      <c r="I34" s="84">
        <v>25</v>
      </c>
      <c r="J34" s="84">
        <v>19</v>
      </c>
      <c r="K34" s="84">
        <v>23</v>
      </c>
      <c r="L34" s="84">
        <v>22</v>
      </c>
      <c r="M34" s="84">
        <v>19</v>
      </c>
      <c r="N34" s="84">
        <v>22</v>
      </c>
      <c r="O34" s="84">
        <v>17</v>
      </c>
      <c r="P34" s="84">
        <v>14</v>
      </c>
      <c r="Q34" s="84">
        <f>SUM(E34:P34)</f>
        <v>213</v>
      </c>
      <c r="R34" s="3"/>
      <c r="S34" s="4"/>
    </row>
    <row r="35" spans="2:19">
      <c r="B35" s="6" t="s">
        <v>61</v>
      </c>
      <c r="C35" s="6"/>
      <c r="D35" s="6"/>
      <c r="E35" s="6"/>
      <c r="F35" s="6"/>
      <c r="G35" s="6"/>
      <c r="H35" s="7"/>
      <c r="I35" s="7"/>
      <c r="J35" s="7"/>
      <c r="K35" s="7"/>
    </row>
    <row r="36" spans="2:19" hidden="1">
      <c r="D36" s="38" t="s">
        <v>62</v>
      </c>
      <c r="E36" s="38">
        <f>E21+E32+E34</f>
        <v>176</v>
      </c>
      <c r="F36" s="38">
        <f t="shared" ref="F36:Q36" si="6">F21+F32+F34</f>
        <v>152</v>
      </c>
      <c r="G36" s="38">
        <f t="shared" si="6"/>
        <v>197</v>
      </c>
      <c r="H36" s="38">
        <f>H21+H32+H34</f>
        <v>228</v>
      </c>
      <c r="I36" s="38">
        <f t="shared" si="6"/>
        <v>204</v>
      </c>
      <c r="J36" s="38">
        <f t="shared" si="6"/>
        <v>201</v>
      </c>
      <c r="K36" s="38">
        <f t="shared" si="6"/>
        <v>229</v>
      </c>
      <c r="L36" s="38">
        <f t="shared" si="6"/>
        <v>201</v>
      </c>
      <c r="M36" s="38">
        <f t="shared" si="6"/>
        <v>203</v>
      </c>
      <c r="N36" s="38">
        <f t="shared" si="6"/>
        <v>254</v>
      </c>
      <c r="O36" s="38">
        <f t="shared" si="6"/>
        <v>240</v>
      </c>
      <c r="P36" s="38">
        <f>P21+P32+P34</f>
        <v>277</v>
      </c>
      <c r="Q36" s="38">
        <f t="shared" si="6"/>
        <v>2562</v>
      </c>
    </row>
    <row r="40" spans="2:19" ht="15.6">
      <c r="B40" s="43"/>
      <c r="C40" s="44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2:19">
      <c r="C41" s="45"/>
    </row>
    <row r="42" spans="2:19">
      <c r="B42" s="46"/>
      <c r="C42" s="45"/>
    </row>
    <row r="43" spans="2:19">
      <c r="B43" s="47"/>
      <c r="C43" s="45"/>
    </row>
    <row r="44" spans="2:19">
      <c r="B44" s="47"/>
      <c r="C44" s="45"/>
    </row>
    <row r="45" spans="2:19">
      <c r="B45" s="47"/>
      <c r="C45" s="45"/>
    </row>
    <row r="46" spans="2:19">
      <c r="B46" s="47"/>
      <c r="C46" s="45"/>
    </row>
    <row r="47" spans="2:19">
      <c r="B47" s="47"/>
      <c r="C47" s="45"/>
    </row>
    <row r="48" spans="2:19">
      <c r="B48" s="47"/>
      <c r="C48" s="45"/>
    </row>
    <row r="49" spans="2:3">
      <c r="B49" s="47"/>
      <c r="C49" s="45"/>
    </row>
    <row r="50" spans="2:3">
      <c r="B50" s="47"/>
      <c r="C50" s="45"/>
    </row>
    <row r="51" spans="2:3">
      <c r="B51" s="47"/>
      <c r="C51" s="45"/>
    </row>
    <row r="52" spans="2:3">
      <c r="B52" s="47"/>
      <c r="C52" s="45"/>
    </row>
    <row r="53" spans="2:3">
      <c r="B53" s="47"/>
      <c r="C53" s="45"/>
    </row>
    <row r="54" spans="2:3">
      <c r="B54" s="48"/>
      <c r="C54" s="49"/>
    </row>
    <row r="56" spans="2:3" ht="15.6">
      <c r="B56" s="43"/>
      <c r="C56" s="44"/>
    </row>
    <row r="57" spans="2:3">
      <c r="C57" s="45"/>
    </row>
    <row r="58" spans="2:3">
      <c r="C58" s="45"/>
    </row>
    <row r="59" spans="2:3">
      <c r="C59" s="45"/>
    </row>
    <row r="60" spans="2:3">
      <c r="C60" s="45"/>
    </row>
    <row r="61" spans="2:3">
      <c r="C61" s="45"/>
    </row>
  </sheetData>
  <conditionalFormatting sqref="R8:R20">
    <cfRule type="cellIs" dxfId="3" priority="23" operator="between">
      <formula>$R$22</formula>
      <formula>$R$23</formula>
    </cfRule>
    <cfRule type="cellIs" dxfId="2" priority="24" operator="between">
      <formula>$R$24</formula>
      <formula>$R$22</formula>
    </cfRule>
    <cfRule type="cellIs" dxfId="1" priority="25" operator="lessThan">
      <formula>$R$24</formula>
    </cfRule>
    <cfRule type="cellIs" dxfId="0" priority="26" operator="greaterThan">
      <formula>$R$23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2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'Appendix 5'!E22:P22</xm:f>
              <xm:sqref>S22</xm:sqref>
            </x14:sparkline>
            <x14:sparkline>
              <xm:f>'Appendix 5'!E23:P23</xm:f>
              <xm:sqref>S23</xm:sqref>
            </x14:sparkline>
          </x14:sparklines>
        </x14:sparklineGroup>
        <x14:sparklineGroup displayEmptyCellsAs="gap" xr2:uid="{00000000-0003-0000-02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'Appendix 5'!E8:P8</xm:f>
              <xm:sqref>S8</xm:sqref>
            </x14:sparkline>
            <x14:sparkline>
              <xm:f>'Appendix 5'!E9:P9</xm:f>
              <xm:sqref>S9</xm:sqref>
            </x14:sparkline>
            <x14:sparkline>
              <xm:f>'Appendix 5'!E10:P10</xm:f>
              <xm:sqref>S10</xm:sqref>
            </x14:sparkline>
            <x14:sparkline>
              <xm:f>'Appendix 5'!E11:P11</xm:f>
              <xm:sqref>S11</xm:sqref>
            </x14:sparkline>
            <x14:sparkline>
              <xm:f>'Appendix 5'!E12:P12</xm:f>
              <xm:sqref>S12</xm:sqref>
            </x14:sparkline>
            <x14:sparkline>
              <xm:f>'Appendix 5'!E13:P13</xm:f>
              <xm:sqref>S13</xm:sqref>
            </x14:sparkline>
            <x14:sparkline>
              <xm:f>'Appendix 5'!E14:P14</xm:f>
              <xm:sqref>S14</xm:sqref>
            </x14:sparkline>
            <x14:sparkline>
              <xm:f>'Appendix 5'!E15:P15</xm:f>
              <xm:sqref>S15</xm:sqref>
            </x14:sparkline>
            <x14:sparkline>
              <xm:f>'Appendix 5'!E16:P16</xm:f>
              <xm:sqref>S16</xm:sqref>
            </x14:sparkline>
            <x14:sparkline>
              <xm:f>'Appendix 5'!E17:P17</xm:f>
              <xm:sqref>S17</xm:sqref>
            </x14:sparkline>
            <x14:sparkline>
              <xm:f>'Appendix 5'!E18:P18</xm:f>
              <xm:sqref>S18</xm:sqref>
            </x14:sparkline>
            <x14:sparkline>
              <xm:f>'Appendix 5'!E19:P19</xm:f>
              <xm:sqref>S19</xm:sqref>
            </x14:sparkline>
            <x14:sparkline>
              <xm:f>'Appendix 5'!E20:P20</xm:f>
              <xm:sqref>S20</xm:sqref>
            </x14:sparkline>
            <x14:sparkline>
              <xm:f>'Appendix 5'!E21:P21</xm:f>
              <xm:sqref>S21</xm:sqref>
            </x14:sparkline>
          </x14:sparklines>
        </x14:sparklineGroup>
        <x14:sparklineGroup displayEmptyCellsAs="gap" xr2:uid="{00000000-0003-0000-02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'Appendix 5'!E27:P27</xm:f>
              <xm:sqref>S27</xm:sqref>
            </x14:sparkline>
            <x14:sparkline>
              <xm:f>'Appendix 5'!E28:P28</xm:f>
              <xm:sqref>S28</xm:sqref>
            </x14:sparkline>
            <x14:sparkline>
              <xm:f>'Appendix 5'!E29:P29</xm:f>
              <xm:sqref>S29</xm:sqref>
            </x14:sparkline>
            <x14:sparkline>
              <xm:f>'Appendix 5'!E30:P30</xm:f>
              <xm:sqref>S30</xm:sqref>
            </x14:sparkline>
            <x14:sparkline>
              <xm:f>'Appendix 5'!E31:P31</xm:f>
              <xm:sqref>S31</xm:sqref>
            </x14:sparkline>
            <x14:sparkline>
              <xm:f>'Appendix 5'!E32:P32</xm:f>
              <xm:sqref>S32</xm:sqref>
            </x14:sparkline>
          </x14:sparklines>
        </x14:sparklineGroup>
        <x14:sparklineGroup displayEmptyCellsAs="gap" xr2:uid="{00000000-0003-0000-02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'Appendix 5'!E34:P34</xm:f>
              <xm:sqref>S34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Q38"/>
  <sheetViews>
    <sheetView topLeftCell="B7" workbookViewId="0">
      <selection activeCell="B26" sqref="B26"/>
    </sheetView>
  </sheetViews>
  <sheetFormatPr defaultColWidth="9.140625" defaultRowHeight="14.45"/>
  <cols>
    <col min="1" max="1" width="9.140625" style="21" hidden="1" customWidth="1"/>
    <col min="2" max="2" width="29.42578125" style="21" customWidth="1"/>
    <col min="3" max="3" width="2.85546875" style="21" customWidth="1"/>
    <col min="4" max="4" width="22" style="21" customWidth="1"/>
    <col min="5" max="5" width="19" style="21" customWidth="1"/>
    <col min="6" max="6" width="14" style="21" customWidth="1"/>
    <col min="7" max="7" width="13" style="21" customWidth="1"/>
    <col min="8" max="8" width="16.7109375" style="21" customWidth="1"/>
    <col min="9" max="9" width="14.7109375" style="21" customWidth="1"/>
    <col min="10" max="10" width="11.5703125" style="21" customWidth="1"/>
    <col min="11" max="11" width="19.7109375" style="21" customWidth="1"/>
    <col min="12" max="12" width="22.85546875" style="21" customWidth="1"/>
    <col min="13" max="13" width="13.85546875" style="21" customWidth="1"/>
    <col min="14" max="14" width="14.7109375" style="21" customWidth="1"/>
    <col min="15" max="15" width="13.42578125" style="21" customWidth="1"/>
    <col min="16" max="16" width="19.140625" style="21" customWidth="1"/>
    <col min="17" max="16384" width="9.140625" style="21"/>
  </cols>
  <sheetData>
    <row r="6" spans="1:17">
      <c r="B6" s="23"/>
      <c r="C6" s="23"/>
      <c r="D6" s="23"/>
      <c r="E6" s="23"/>
      <c r="F6" s="23"/>
      <c r="G6" s="23"/>
      <c r="H6" s="23"/>
      <c r="I6" s="23"/>
      <c r="J6" s="23"/>
    </row>
    <row r="7" spans="1:17" ht="15" thickBot="1">
      <c r="B7" s="27" t="s">
        <v>63</v>
      </c>
      <c r="C7" s="23"/>
      <c r="D7" s="23"/>
      <c r="E7" s="23"/>
      <c r="F7" s="23"/>
      <c r="G7" s="23"/>
      <c r="H7" s="23"/>
      <c r="I7" s="23"/>
      <c r="J7" s="23"/>
      <c r="L7" s="23"/>
      <c r="M7" s="23"/>
      <c r="N7" s="23"/>
      <c r="O7" s="23"/>
      <c r="P7" s="23"/>
    </row>
    <row r="8" spans="1:17" ht="33" customHeight="1" thickBot="1">
      <c r="A8" s="22"/>
      <c r="B8" s="78" t="s">
        <v>1</v>
      </c>
      <c r="C8" s="78"/>
      <c r="D8" s="79" t="s">
        <v>27</v>
      </c>
      <c r="E8" s="78" t="s">
        <v>64</v>
      </c>
      <c r="F8" s="78" t="s">
        <v>65</v>
      </c>
      <c r="G8" s="78" t="s">
        <v>66</v>
      </c>
      <c r="H8" s="78" t="s">
        <v>67</v>
      </c>
      <c r="I8" s="78" t="s">
        <v>51</v>
      </c>
      <c r="J8" s="79" t="s">
        <v>68</v>
      </c>
      <c r="K8" s="20"/>
      <c r="L8" s="119"/>
      <c r="M8" s="119"/>
      <c r="N8" s="120"/>
      <c r="O8" s="119"/>
      <c r="P8" s="120"/>
      <c r="Q8" s="20"/>
    </row>
    <row r="9" spans="1:17" ht="15" thickBot="1">
      <c r="A9" s="22"/>
      <c r="B9" s="107" t="s">
        <v>4</v>
      </c>
      <c r="C9" s="108"/>
      <c r="D9" s="109">
        <f>'Appendix 4'!D8</f>
        <v>9628.0833333333339</v>
      </c>
      <c r="E9" s="110">
        <v>0</v>
      </c>
      <c r="F9" s="110">
        <v>0</v>
      </c>
      <c r="G9" s="110">
        <v>0</v>
      </c>
      <c r="H9" s="110">
        <v>0</v>
      </c>
      <c r="I9" s="110">
        <f t="shared" ref="I9:I22" si="0">SUM(E9:H9)</f>
        <v>0</v>
      </c>
      <c r="J9" s="111">
        <f t="shared" ref="J9:J22" si="1">I9/D9*10000</f>
        <v>0</v>
      </c>
      <c r="K9" s="20"/>
      <c r="L9" s="121"/>
      <c r="M9" s="121"/>
      <c r="N9" s="121"/>
      <c r="O9" s="121"/>
      <c r="P9" s="122"/>
      <c r="Q9" s="20"/>
    </row>
    <row r="10" spans="1:17" ht="15" thickBot="1">
      <c r="A10" s="22"/>
      <c r="B10" s="107" t="s">
        <v>5</v>
      </c>
      <c r="C10" s="107"/>
      <c r="D10" s="109">
        <f>'Appendix 4'!D9</f>
        <v>390878.5</v>
      </c>
      <c r="E10" s="110">
        <v>273</v>
      </c>
      <c r="F10" s="110">
        <v>0</v>
      </c>
      <c r="G10" s="110">
        <v>3</v>
      </c>
      <c r="H10" s="110">
        <v>12</v>
      </c>
      <c r="I10" s="110">
        <f t="shared" si="0"/>
        <v>288</v>
      </c>
      <c r="J10" s="111">
        <f t="shared" si="1"/>
        <v>7.3680184507462032</v>
      </c>
      <c r="K10" s="20"/>
      <c r="L10" s="121"/>
      <c r="M10" s="121"/>
      <c r="N10" s="121"/>
      <c r="O10" s="121"/>
      <c r="P10" s="122"/>
      <c r="Q10" s="20"/>
    </row>
    <row r="11" spans="1:17" ht="15" thickBot="1">
      <c r="A11" s="22"/>
      <c r="B11" s="107" t="s">
        <v>6</v>
      </c>
      <c r="C11" s="107"/>
      <c r="D11" s="109">
        <f>'Appendix 4'!D10</f>
        <v>438763.41666666669</v>
      </c>
      <c r="E11" s="110">
        <v>763</v>
      </c>
      <c r="F11" s="110">
        <v>0</v>
      </c>
      <c r="G11" s="110">
        <v>5</v>
      </c>
      <c r="H11" s="110">
        <v>33</v>
      </c>
      <c r="I11" s="110">
        <f t="shared" si="0"/>
        <v>801</v>
      </c>
      <c r="J11" s="111">
        <f t="shared" si="1"/>
        <v>18.255852005285309</v>
      </c>
      <c r="K11" s="20"/>
      <c r="L11" s="121"/>
      <c r="M11" s="121"/>
      <c r="N11" s="121"/>
      <c r="O11" s="121"/>
      <c r="P11" s="122"/>
      <c r="Q11" s="20"/>
    </row>
    <row r="12" spans="1:17" ht="15" thickBot="1">
      <c r="A12" s="22"/>
      <c r="B12" s="112" t="s">
        <v>7</v>
      </c>
      <c r="C12" s="112"/>
      <c r="D12" s="109">
        <f>'Appendix 4'!D11</f>
        <v>24001.75</v>
      </c>
      <c r="E12" s="113">
        <v>49</v>
      </c>
      <c r="F12" s="110">
        <v>0</v>
      </c>
      <c r="G12" s="110">
        <v>0</v>
      </c>
      <c r="H12" s="110">
        <v>0</v>
      </c>
      <c r="I12" s="110">
        <f t="shared" si="0"/>
        <v>49</v>
      </c>
      <c r="J12" s="111">
        <f t="shared" si="1"/>
        <v>20.41517805993313</v>
      </c>
      <c r="K12" s="20"/>
      <c r="L12" s="121"/>
      <c r="M12" s="121"/>
      <c r="N12" s="121"/>
      <c r="O12" s="121"/>
      <c r="P12" s="122"/>
      <c r="Q12" s="20"/>
    </row>
    <row r="13" spans="1:17" ht="15" thickBot="1">
      <c r="A13" s="22"/>
      <c r="B13" s="84" t="s">
        <v>45</v>
      </c>
      <c r="C13" s="107"/>
      <c r="D13" s="109">
        <f>'Appendix 4'!D12</f>
        <v>195790</v>
      </c>
      <c r="E13" s="110">
        <v>14</v>
      </c>
      <c r="F13" s="110">
        <v>0</v>
      </c>
      <c r="G13" s="110">
        <v>2</v>
      </c>
      <c r="H13" s="110">
        <v>8</v>
      </c>
      <c r="I13" s="110">
        <f t="shared" si="0"/>
        <v>24</v>
      </c>
      <c r="J13" s="111">
        <f t="shared" si="1"/>
        <v>1.2258031564431278</v>
      </c>
      <c r="K13" s="20"/>
      <c r="L13" s="121"/>
      <c r="M13" s="121"/>
      <c r="N13" s="121"/>
      <c r="O13" s="121"/>
      <c r="P13" s="122"/>
      <c r="Q13" s="20"/>
    </row>
    <row r="14" spans="1:17" ht="15" thickBot="1">
      <c r="A14" s="22"/>
      <c r="B14" s="107" t="s">
        <v>9</v>
      </c>
      <c r="C14" s="107"/>
      <c r="D14" s="109">
        <f>'Appendix 4'!D13</f>
        <v>194534.91666666666</v>
      </c>
      <c r="E14" s="110">
        <v>124</v>
      </c>
      <c r="F14" s="110">
        <v>1</v>
      </c>
      <c r="G14" s="110">
        <v>1</v>
      </c>
      <c r="H14" s="110">
        <v>5</v>
      </c>
      <c r="I14" s="110">
        <f t="shared" si="0"/>
        <v>131</v>
      </c>
      <c r="J14" s="111">
        <f t="shared" si="1"/>
        <v>6.7340096186674296</v>
      </c>
      <c r="K14" s="20"/>
      <c r="L14" s="121"/>
      <c r="M14" s="121"/>
      <c r="N14" s="121"/>
      <c r="O14" s="121"/>
      <c r="P14" s="122"/>
      <c r="Q14" s="20"/>
    </row>
    <row r="15" spans="1:17" ht="15" thickBot="1">
      <c r="A15" s="22"/>
      <c r="B15" s="107" t="s">
        <v>69</v>
      </c>
      <c r="C15" s="107"/>
      <c r="D15" s="109">
        <f>'Appendix 4'!D14</f>
        <v>15502.583333333334</v>
      </c>
      <c r="E15" s="114">
        <v>2</v>
      </c>
      <c r="F15" s="110">
        <v>0</v>
      </c>
      <c r="G15" s="110">
        <v>0</v>
      </c>
      <c r="H15" s="110">
        <v>0</v>
      </c>
      <c r="I15" s="110">
        <f t="shared" si="0"/>
        <v>2</v>
      </c>
      <c r="J15" s="111">
        <f t="shared" si="1"/>
        <v>1.2901075627180414</v>
      </c>
      <c r="K15" s="20"/>
      <c r="L15" s="121"/>
      <c r="M15" s="121"/>
      <c r="N15" s="121"/>
      <c r="O15" s="121"/>
      <c r="P15" s="122"/>
      <c r="Q15" s="20"/>
    </row>
    <row r="16" spans="1:17" ht="15" thickBot="1">
      <c r="A16" s="22"/>
      <c r="B16" s="107" t="s">
        <v>11</v>
      </c>
      <c r="C16" s="107"/>
      <c r="D16" s="109">
        <f>'Appendix 4'!D15</f>
        <v>8822</v>
      </c>
      <c r="E16" s="110">
        <v>2</v>
      </c>
      <c r="F16" s="110">
        <v>0</v>
      </c>
      <c r="G16" s="110">
        <v>0</v>
      </c>
      <c r="H16" s="110">
        <v>0</v>
      </c>
      <c r="I16" s="110">
        <f t="shared" si="0"/>
        <v>2</v>
      </c>
      <c r="J16" s="111">
        <f t="shared" si="1"/>
        <v>2.2670596236681027</v>
      </c>
      <c r="K16" s="20"/>
      <c r="L16" s="121"/>
      <c r="M16" s="121"/>
      <c r="N16" s="121"/>
      <c r="O16" s="121"/>
      <c r="P16" s="122"/>
      <c r="Q16" s="20"/>
    </row>
    <row r="17" spans="1:17" ht="15" thickBot="1">
      <c r="A17" s="22"/>
      <c r="B17" s="107" t="s">
        <v>12</v>
      </c>
      <c r="C17" s="107"/>
      <c r="D17" s="109">
        <f>'Appendix 4'!D16</f>
        <v>33404.583333333336</v>
      </c>
      <c r="E17" s="110">
        <v>70</v>
      </c>
      <c r="F17" s="110">
        <v>0</v>
      </c>
      <c r="G17" s="110">
        <v>1</v>
      </c>
      <c r="H17" s="110">
        <v>1</v>
      </c>
      <c r="I17" s="110">
        <f t="shared" si="0"/>
        <v>72</v>
      </c>
      <c r="J17" s="111">
        <f t="shared" si="1"/>
        <v>21.553928477878532</v>
      </c>
      <c r="K17" s="20"/>
      <c r="L17" s="121"/>
      <c r="M17" s="121"/>
      <c r="N17" s="121"/>
      <c r="O17" s="121"/>
      <c r="P17" s="122"/>
      <c r="Q17" s="20"/>
    </row>
    <row r="18" spans="1:17" ht="15" thickBot="1">
      <c r="A18" s="22"/>
      <c r="B18" s="107" t="s">
        <v>13</v>
      </c>
      <c r="C18" s="107"/>
      <c r="D18" s="109">
        <f>'Appendix 4'!D17</f>
        <v>151257.25</v>
      </c>
      <c r="E18" s="110">
        <v>51</v>
      </c>
      <c r="F18" s="110">
        <v>0</v>
      </c>
      <c r="G18" s="110">
        <v>3</v>
      </c>
      <c r="H18" s="110">
        <v>9</v>
      </c>
      <c r="I18" s="110">
        <f t="shared" si="0"/>
        <v>63</v>
      </c>
      <c r="J18" s="111">
        <f t="shared" si="1"/>
        <v>4.1650896072750232</v>
      </c>
      <c r="K18" s="20"/>
      <c r="L18" s="121"/>
      <c r="M18" s="121"/>
      <c r="N18" s="121"/>
      <c r="O18" s="121"/>
      <c r="P18" s="122"/>
      <c r="Q18" s="20"/>
    </row>
    <row r="19" spans="1:17" ht="15" thickBot="1">
      <c r="A19" s="22"/>
      <c r="B19" s="107" t="s">
        <v>14</v>
      </c>
      <c r="C19" s="107"/>
      <c r="D19" s="109">
        <f>'Appendix 4'!D18</f>
        <v>695578.25</v>
      </c>
      <c r="E19" s="110">
        <v>615</v>
      </c>
      <c r="F19" s="110">
        <v>1</v>
      </c>
      <c r="G19" s="110">
        <v>4</v>
      </c>
      <c r="H19" s="110">
        <v>26</v>
      </c>
      <c r="I19" s="110">
        <f t="shared" si="0"/>
        <v>646</v>
      </c>
      <c r="J19" s="111">
        <f t="shared" si="1"/>
        <v>9.2872369140351925</v>
      </c>
      <c r="K19" s="20"/>
      <c r="L19" s="121"/>
      <c r="M19" s="121"/>
      <c r="N19" s="121"/>
      <c r="O19" s="121"/>
      <c r="P19" s="122"/>
      <c r="Q19" s="20"/>
    </row>
    <row r="20" spans="1:17" ht="15" thickBot="1">
      <c r="A20" s="22"/>
      <c r="B20" s="107" t="s">
        <v>15</v>
      </c>
      <c r="C20" s="107"/>
      <c r="D20" s="109">
        <f>'Appendix 4'!D19</f>
        <v>183526.75</v>
      </c>
      <c r="E20" s="110">
        <v>15</v>
      </c>
      <c r="F20" s="110">
        <v>0</v>
      </c>
      <c r="G20" s="110">
        <v>0</v>
      </c>
      <c r="H20" s="110">
        <v>1</v>
      </c>
      <c r="I20" s="110">
        <f t="shared" si="0"/>
        <v>16</v>
      </c>
      <c r="J20" s="111">
        <f t="shared" si="1"/>
        <v>0.87180751579810567</v>
      </c>
      <c r="K20" s="20"/>
      <c r="L20" s="121"/>
      <c r="M20" s="121"/>
      <c r="N20" s="121"/>
      <c r="O20" s="121"/>
      <c r="P20" s="122"/>
      <c r="Q20" s="20"/>
    </row>
    <row r="21" spans="1:17" ht="15" thickBot="1">
      <c r="A21" s="22"/>
      <c r="B21" s="107" t="s">
        <v>16</v>
      </c>
      <c r="C21" s="107"/>
      <c r="D21" s="109">
        <f>'Appendix 4'!D20</f>
        <v>392548.08333333331</v>
      </c>
      <c r="E21" s="110">
        <v>229</v>
      </c>
      <c r="F21" s="110">
        <v>0</v>
      </c>
      <c r="G21" s="110">
        <v>4</v>
      </c>
      <c r="H21" s="110">
        <v>7</v>
      </c>
      <c r="I21" s="110">
        <f t="shared" si="0"/>
        <v>240</v>
      </c>
      <c r="J21" s="111">
        <f t="shared" si="1"/>
        <v>6.1139006962416707</v>
      </c>
      <c r="K21" s="20"/>
      <c r="L21" s="121"/>
      <c r="M21" s="121"/>
      <c r="N21" s="121"/>
      <c r="O21" s="121"/>
      <c r="P21" s="122"/>
      <c r="Q21" s="20"/>
    </row>
    <row r="22" spans="1:17" ht="15" thickBot="1">
      <c r="A22" s="22"/>
      <c r="B22" s="104" t="s">
        <v>51</v>
      </c>
      <c r="C22" s="104"/>
      <c r="D22" s="105">
        <f>'Appendix 4'!D21</f>
        <v>2734236.1666666698</v>
      </c>
      <c r="E22" s="106">
        <f>SUM(E9:E21)</f>
        <v>2207</v>
      </c>
      <c r="F22" s="106">
        <f t="shared" ref="F22:H22" si="2">SUM(F9:F21)</f>
        <v>2</v>
      </c>
      <c r="G22" s="106">
        <f t="shared" si="2"/>
        <v>23</v>
      </c>
      <c r="H22" s="106">
        <f t="shared" si="2"/>
        <v>102</v>
      </c>
      <c r="I22" s="106">
        <f t="shared" si="0"/>
        <v>2334</v>
      </c>
      <c r="J22" s="83">
        <f t="shared" si="1"/>
        <v>8.5362048401451691</v>
      </c>
      <c r="K22" s="20"/>
      <c r="L22" s="24"/>
      <c r="M22" s="24"/>
      <c r="N22" s="24"/>
      <c r="O22" s="24"/>
      <c r="P22" s="24"/>
    </row>
    <row r="23" spans="1:17" ht="16.899999999999999" hidden="1">
      <c r="B23" s="24"/>
      <c r="C23" s="24"/>
      <c r="D23" s="24"/>
      <c r="E23" s="24"/>
      <c r="F23" s="24"/>
      <c r="G23" s="24"/>
      <c r="H23" s="24"/>
      <c r="I23" s="24"/>
      <c r="J23" s="24"/>
      <c r="L23" s="117" t="s">
        <v>16</v>
      </c>
      <c r="M23" s="118">
        <v>1163</v>
      </c>
      <c r="N23" s="118">
        <v>796</v>
      </c>
      <c r="O23" s="118">
        <v>-367</v>
      </c>
      <c r="P23" s="116">
        <v>-0.31556319862424764</v>
      </c>
    </row>
    <row r="24" spans="1:17" hidden="1"/>
    <row r="25" spans="1:17" ht="29.45" customHeight="1" thickBot="1">
      <c r="B25" s="27" t="s">
        <v>70</v>
      </c>
      <c r="C25" s="28"/>
      <c r="D25" s="28"/>
      <c r="E25" s="28"/>
      <c r="F25" s="28"/>
      <c r="G25" s="28"/>
      <c r="H25" s="28"/>
      <c r="I25" s="23"/>
      <c r="J25" s="23"/>
    </row>
    <row r="26" spans="1:17" ht="28.15" thickBot="1">
      <c r="A26" s="22"/>
      <c r="B26" s="78" t="s">
        <v>1</v>
      </c>
      <c r="C26" s="78"/>
      <c r="D26" s="79" t="s">
        <v>27</v>
      </c>
      <c r="E26" s="78" t="s">
        <v>64</v>
      </c>
      <c r="F26" s="78" t="s">
        <v>65</v>
      </c>
      <c r="G26" s="78" t="s">
        <v>66</v>
      </c>
      <c r="H26" s="78" t="s">
        <v>67</v>
      </c>
      <c r="I26" s="78" t="s">
        <v>51</v>
      </c>
      <c r="J26" s="79" t="s">
        <v>68</v>
      </c>
      <c r="K26" s="20"/>
    </row>
    <row r="27" spans="1:17" ht="15" thickBot="1">
      <c r="A27" s="22"/>
      <c r="B27" s="107" t="s">
        <v>21</v>
      </c>
      <c r="C27" s="107"/>
      <c r="D27" s="109">
        <f>'Appendix 4'!D27</f>
        <v>4275.75</v>
      </c>
      <c r="E27" s="110">
        <v>2</v>
      </c>
      <c r="F27" s="110">
        <v>0</v>
      </c>
      <c r="G27" s="110">
        <v>0</v>
      </c>
      <c r="H27" s="110">
        <v>0</v>
      </c>
      <c r="I27" s="110">
        <f t="shared" ref="I27:I32" si="3">SUM(E27:H27)</f>
        <v>2</v>
      </c>
      <c r="J27" s="111">
        <f>I27/D27*10000</f>
        <v>4.677541951704379</v>
      </c>
      <c r="K27" s="20"/>
    </row>
    <row r="28" spans="1:17" ht="15" thickBot="1">
      <c r="A28" s="22"/>
      <c r="B28" s="107" t="s">
        <v>22</v>
      </c>
      <c r="C28" s="107"/>
      <c r="D28" s="109">
        <f>'Appendix 4'!D28</f>
        <v>2244</v>
      </c>
      <c r="E28" s="110">
        <v>8</v>
      </c>
      <c r="F28" s="110">
        <v>0</v>
      </c>
      <c r="G28" s="110">
        <v>0</v>
      </c>
      <c r="H28" s="110">
        <v>0</v>
      </c>
      <c r="I28" s="110">
        <f t="shared" si="3"/>
        <v>8</v>
      </c>
      <c r="J28" s="111">
        <f t="shared" ref="J28:J31" si="4">I28/D28*10000</f>
        <v>35.650623885918002</v>
      </c>
      <c r="K28" s="20"/>
    </row>
    <row r="29" spans="1:17" ht="15" thickBot="1">
      <c r="A29" s="22"/>
      <c r="B29" s="84" t="s">
        <v>23</v>
      </c>
      <c r="C29" s="107"/>
      <c r="D29" s="109">
        <f>'Appendix 4'!D29</f>
        <v>2208.9166666666665</v>
      </c>
      <c r="E29" s="110">
        <v>0</v>
      </c>
      <c r="F29" s="110">
        <v>0</v>
      </c>
      <c r="G29" s="110">
        <v>0</v>
      </c>
      <c r="H29" s="110">
        <v>0</v>
      </c>
      <c r="I29" s="110">
        <f t="shared" si="3"/>
        <v>0</v>
      </c>
      <c r="J29" s="111">
        <f t="shared" si="4"/>
        <v>0</v>
      </c>
      <c r="K29" s="20"/>
    </row>
    <row r="30" spans="1:17" ht="15" thickBot="1">
      <c r="A30" s="22"/>
      <c r="B30" s="107" t="s">
        <v>59</v>
      </c>
      <c r="C30" s="107"/>
      <c r="D30" s="109">
        <f>'Appendix 4'!D30</f>
        <v>738.75</v>
      </c>
      <c r="E30" s="110">
        <v>0</v>
      </c>
      <c r="F30" s="110">
        <v>0</v>
      </c>
      <c r="G30" s="110">
        <v>0</v>
      </c>
      <c r="H30" s="110">
        <v>0</v>
      </c>
      <c r="I30" s="110">
        <f t="shared" si="3"/>
        <v>0</v>
      </c>
      <c r="J30" s="111">
        <f t="shared" si="4"/>
        <v>0</v>
      </c>
      <c r="K30" s="20"/>
    </row>
    <row r="31" spans="1:17" ht="15" thickBot="1">
      <c r="A31" s="22"/>
      <c r="B31" s="107" t="s">
        <v>25</v>
      </c>
      <c r="C31" s="108"/>
      <c r="D31" s="109">
        <f>'Appendix 4'!D31</f>
        <v>946</v>
      </c>
      <c r="E31" s="110">
        <v>5</v>
      </c>
      <c r="F31" s="110">
        <v>0</v>
      </c>
      <c r="G31" s="110">
        <v>0</v>
      </c>
      <c r="H31" s="110">
        <v>0</v>
      </c>
      <c r="I31" s="110">
        <f t="shared" si="3"/>
        <v>5</v>
      </c>
      <c r="J31" s="111">
        <f t="shared" si="4"/>
        <v>52.854122621564485</v>
      </c>
      <c r="K31" s="20"/>
    </row>
    <row r="32" spans="1:17" ht="15" thickBot="1">
      <c r="A32" s="22"/>
      <c r="B32" s="104" t="s">
        <v>51</v>
      </c>
      <c r="C32" s="104"/>
      <c r="D32" s="105">
        <f>'Appendix 4'!D32</f>
        <v>5839.333333333333</v>
      </c>
      <c r="E32" s="106">
        <f>SUM(E27:E31)</f>
        <v>15</v>
      </c>
      <c r="F32" s="106">
        <f t="shared" ref="F32:H32" si="5">SUM(F27:F31)</f>
        <v>0</v>
      </c>
      <c r="G32" s="106">
        <f t="shared" si="5"/>
        <v>0</v>
      </c>
      <c r="H32" s="106">
        <f t="shared" si="5"/>
        <v>0</v>
      </c>
      <c r="I32" s="106">
        <f t="shared" si="3"/>
        <v>15</v>
      </c>
      <c r="J32" s="83">
        <f>I32/D32*10000</f>
        <v>25.687863911405415</v>
      </c>
      <c r="K32" s="20"/>
    </row>
    <row r="33" spans="1:11" ht="15" thickBot="1">
      <c r="A33" s="22"/>
      <c r="B33" s="31"/>
      <c r="C33" s="31"/>
      <c r="D33" s="31"/>
      <c r="E33" s="31"/>
      <c r="F33" s="31"/>
      <c r="G33" s="31"/>
      <c r="H33" s="31"/>
      <c r="I33" s="50"/>
      <c r="J33" s="31"/>
      <c r="K33" s="20"/>
    </row>
    <row r="34" spans="1:11" ht="15" thickBot="1">
      <c r="A34" s="22"/>
      <c r="B34" s="107" t="s">
        <v>60</v>
      </c>
      <c r="C34" s="108">
        <v>1</v>
      </c>
      <c r="D34" s="13"/>
      <c r="E34" s="114">
        <v>72</v>
      </c>
      <c r="F34" s="114">
        <v>5</v>
      </c>
      <c r="G34" s="114">
        <v>40</v>
      </c>
      <c r="H34" s="114">
        <v>96</v>
      </c>
      <c r="I34" s="113">
        <f>SUM(E34:H34)</f>
        <v>213</v>
      </c>
      <c r="J34" s="12"/>
      <c r="K34" s="20"/>
    </row>
    <row r="35" spans="1:11">
      <c r="B35" s="29" t="s">
        <v>61</v>
      </c>
      <c r="C35" s="30"/>
      <c r="D35" s="39"/>
      <c r="E35" s="39"/>
      <c r="F35" s="40"/>
      <c r="G35" s="40"/>
      <c r="H35" s="40"/>
      <c r="I35" s="40"/>
      <c r="J35" s="24"/>
    </row>
    <row r="36" spans="1:11" hidden="1">
      <c r="C36" s="22"/>
      <c r="D36" s="38" t="s">
        <v>62</v>
      </c>
      <c r="E36" s="41">
        <f t="shared" ref="E36:H36" si="6">E22+E32+E34</f>
        <v>2294</v>
      </c>
      <c r="F36" s="41">
        <f t="shared" si="6"/>
        <v>7</v>
      </c>
      <c r="G36" s="41">
        <f t="shared" si="6"/>
        <v>63</v>
      </c>
      <c r="H36" s="41">
        <f t="shared" si="6"/>
        <v>198</v>
      </c>
      <c r="I36" s="41">
        <f>I22+I32+I34</f>
        <v>2562</v>
      </c>
      <c r="J36" s="20"/>
    </row>
    <row r="37" spans="1:11">
      <c r="D37" s="24"/>
      <c r="E37" s="24"/>
      <c r="F37" s="24"/>
      <c r="G37" s="24"/>
      <c r="H37" s="24"/>
      <c r="I37" s="115"/>
    </row>
    <row r="38" spans="1:11">
      <c r="E38" s="143"/>
      <c r="F38" s="143"/>
      <c r="G38" s="143"/>
      <c r="H38" s="143"/>
      <c r="I38" s="143"/>
    </row>
  </sheetData>
  <pageMargins left="0.7" right="0.7" top="0.75" bottom="0.75" header="0.3" footer="0.3"/>
  <pageSetup paperSize="0" orientation="portrait" horizontalDpi="0" verticalDpi="0" copies="0"/>
  <ignoredErrors>
    <ignoredError sqref="I27 I29:I31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7091-BA85-492A-9826-8DB7266709DD}">
  <dimension ref="A6:R37"/>
  <sheetViews>
    <sheetView topLeftCell="B1" workbookViewId="0">
      <selection activeCell="G25" sqref="G25"/>
    </sheetView>
  </sheetViews>
  <sheetFormatPr defaultColWidth="9.140625" defaultRowHeight="14.45"/>
  <cols>
    <col min="1" max="1" width="9.140625" style="21" hidden="1" customWidth="1"/>
    <col min="2" max="2" width="29.42578125" style="21" customWidth="1"/>
    <col min="3" max="3" width="13.140625" style="21" customWidth="1"/>
    <col min="4" max="4" width="17.85546875" style="21" customWidth="1"/>
    <col min="5" max="5" width="16.85546875" style="21" customWidth="1"/>
    <col min="6" max="6" width="14" style="21" customWidth="1"/>
    <col min="7" max="7" width="13" style="21" customWidth="1"/>
    <col min="8" max="8" width="16.7109375" style="21" customWidth="1"/>
    <col min="9" max="9" width="14.7109375" style="21" customWidth="1"/>
    <col min="10" max="10" width="11.5703125" style="21" customWidth="1"/>
    <col min="11" max="11" width="19.7109375" style="21" customWidth="1"/>
    <col min="12" max="12" width="22.85546875" style="21" customWidth="1"/>
    <col min="13" max="13" width="13.85546875" style="21" customWidth="1"/>
    <col min="14" max="14" width="14.7109375" style="21" customWidth="1"/>
    <col min="15" max="15" width="13.42578125" style="21" customWidth="1"/>
    <col min="16" max="16" width="19.140625" style="21" customWidth="1"/>
    <col min="17" max="16384" width="9.140625" style="21"/>
  </cols>
  <sheetData>
    <row r="6" spans="1:17">
      <c r="B6" s="23"/>
      <c r="C6" s="23"/>
      <c r="D6" s="23"/>
      <c r="E6" s="23"/>
      <c r="F6" s="23"/>
      <c r="G6" s="23"/>
      <c r="H6" s="23"/>
      <c r="I6" s="23"/>
      <c r="J6" s="23"/>
    </row>
    <row r="7" spans="1:17" ht="15" thickBot="1">
      <c r="B7" s="27" t="s">
        <v>71</v>
      </c>
      <c r="C7" s="23"/>
      <c r="D7" s="23"/>
      <c r="E7" s="23"/>
      <c r="F7" s="23"/>
      <c r="G7" s="23"/>
      <c r="H7" s="23"/>
      <c r="I7" s="23"/>
      <c r="J7" s="23"/>
      <c r="L7" s="23"/>
      <c r="M7" s="23"/>
      <c r="N7" s="23"/>
      <c r="O7" s="23"/>
      <c r="P7" s="23"/>
    </row>
    <row r="8" spans="1:17" ht="33" customHeight="1" thickBot="1">
      <c r="A8" s="22"/>
      <c r="B8" s="78" t="s">
        <v>1</v>
      </c>
      <c r="C8" s="78" t="s">
        <v>72</v>
      </c>
      <c r="D8" s="79" t="s">
        <v>73</v>
      </c>
      <c r="E8" s="78" t="s">
        <v>74</v>
      </c>
      <c r="F8" s="79" t="s">
        <v>75</v>
      </c>
      <c r="G8" s="119"/>
      <c r="H8" s="119"/>
      <c r="I8" s="119"/>
      <c r="J8" s="120"/>
      <c r="K8" s="20"/>
      <c r="L8" s="119"/>
      <c r="M8" s="119"/>
      <c r="N8" s="120"/>
      <c r="O8" s="119"/>
      <c r="P8" s="120"/>
      <c r="Q8" s="20"/>
    </row>
    <row r="9" spans="1:17" ht="15" thickBot="1">
      <c r="A9" s="22"/>
      <c r="B9" s="107" t="s">
        <v>4</v>
      </c>
      <c r="C9" s="107">
        <v>0</v>
      </c>
      <c r="D9" s="107">
        <v>0</v>
      </c>
      <c r="E9" s="107">
        <v>0</v>
      </c>
      <c r="F9" s="133">
        <v>0</v>
      </c>
      <c r="G9" s="124"/>
      <c r="H9" s="124"/>
      <c r="I9" s="124"/>
      <c r="J9" s="125"/>
      <c r="K9" s="20"/>
      <c r="L9" s="121"/>
      <c r="M9" s="121"/>
      <c r="N9" s="121"/>
      <c r="O9" s="121"/>
      <c r="P9" s="122"/>
      <c r="Q9" s="20"/>
    </row>
    <row r="10" spans="1:17" ht="15" thickBot="1">
      <c r="A10" s="22"/>
      <c r="B10" s="107" t="s">
        <v>5</v>
      </c>
      <c r="C10" s="107">
        <v>1721</v>
      </c>
      <c r="D10" s="107">
        <v>2147</v>
      </c>
      <c r="E10" s="107">
        <v>426</v>
      </c>
      <c r="F10" s="134">
        <v>0.24753050552004649</v>
      </c>
      <c r="G10" s="124"/>
      <c r="H10" s="124"/>
      <c r="I10" s="124"/>
      <c r="J10" s="125"/>
      <c r="K10" s="20"/>
      <c r="L10" s="121"/>
      <c r="M10" s="121"/>
      <c r="N10" s="121"/>
      <c r="O10" s="121"/>
      <c r="P10" s="122"/>
      <c r="Q10" s="20"/>
    </row>
    <row r="11" spans="1:17" ht="15" thickBot="1">
      <c r="A11" s="22"/>
      <c r="B11" s="107" t="s">
        <v>6</v>
      </c>
      <c r="C11" s="107">
        <v>3527</v>
      </c>
      <c r="D11" s="107">
        <v>3292</v>
      </c>
      <c r="E11" s="107">
        <v>-235</v>
      </c>
      <c r="F11" s="133">
        <v>-6.6628863056421891E-2</v>
      </c>
      <c r="G11" s="124"/>
      <c r="H11" s="124"/>
      <c r="I11" s="124"/>
      <c r="J11" s="125"/>
      <c r="K11" s="20"/>
      <c r="L11" s="121"/>
      <c r="M11" s="121"/>
      <c r="N11" s="121"/>
      <c r="O11" s="121"/>
      <c r="P11" s="122"/>
      <c r="Q11" s="20"/>
    </row>
    <row r="12" spans="1:17" ht="15" thickBot="1">
      <c r="A12" s="22"/>
      <c r="B12" s="107" t="s">
        <v>7</v>
      </c>
      <c r="C12" s="107">
        <v>180</v>
      </c>
      <c r="D12" s="107">
        <v>98</v>
      </c>
      <c r="E12" s="107">
        <v>-82</v>
      </c>
      <c r="F12" s="133">
        <v>-0.45555555555555555</v>
      </c>
      <c r="G12" s="124"/>
      <c r="H12" s="124"/>
      <c r="I12" s="124"/>
      <c r="J12" s="125"/>
      <c r="K12" s="20"/>
      <c r="L12" s="121"/>
      <c r="M12" s="121"/>
      <c r="N12" s="121"/>
      <c r="O12" s="121"/>
      <c r="P12" s="122"/>
      <c r="Q12" s="20"/>
    </row>
    <row r="13" spans="1:17" ht="15" thickBot="1">
      <c r="A13" s="22"/>
      <c r="B13" s="84" t="s">
        <v>45</v>
      </c>
      <c r="C13" s="107">
        <v>335</v>
      </c>
      <c r="D13" s="107">
        <v>468</v>
      </c>
      <c r="E13" s="107">
        <v>133</v>
      </c>
      <c r="F13" s="134">
        <v>0.39701492537313432</v>
      </c>
      <c r="G13" s="124"/>
      <c r="H13" s="124"/>
      <c r="I13" s="124"/>
      <c r="J13" s="125"/>
      <c r="K13" s="20"/>
      <c r="L13" s="121"/>
      <c r="M13" s="121"/>
      <c r="N13" s="121"/>
      <c r="O13" s="121"/>
      <c r="P13" s="122"/>
      <c r="Q13" s="20"/>
    </row>
    <row r="14" spans="1:17" ht="15" thickBot="1">
      <c r="A14" s="22"/>
      <c r="B14" s="107" t="s">
        <v>9</v>
      </c>
      <c r="C14" s="107">
        <v>318</v>
      </c>
      <c r="D14" s="107">
        <v>497</v>
      </c>
      <c r="E14" s="107">
        <v>179</v>
      </c>
      <c r="F14" s="134">
        <v>0.56289308176100628</v>
      </c>
      <c r="G14" s="124"/>
      <c r="H14" s="124"/>
      <c r="I14" s="124"/>
      <c r="J14" s="125"/>
      <c r="K14" s="20"/>
      <c r="L14" s="121"/>
      <c r="M14" s="121"/>
      <c r="N14" s="121"/>
      <c r="O14" s="121"/>
      <c r="P14" s="122"/>
      <c r="Q14" s="20"/>
    </row>
    <row r="15" spans="1:17" ht="15" thickBot="1">
      <c r="A15" s="22"/>
      <c r="B15" s="107" t="s">
        <v>10</v>
      </c>
      <c r="C15" s="107">
        <v>11</v>
      </c>
      <c r="D15" s="107">
        <v>65</v>
      </c>
      <c r="E15" s="107">
        <v>54</v>
      </c>
      <c r="F15" s="134">
        <v>4.9090909090909101</v>
      </c>
      <c r="G15" s="124"/>
      <c r="H15" s="124"/>
      <c r="I15" s="124"/>
      <c r="J15" s="125"/>
      <c r="K15" s="20"/>
      <c r="L15" s="121"/>
      <c r="M15" s="121"/>
      <c r="N15" s="121"/>
      <c r="O15" s="121"/>
      <c r="P15" s="122"/>
      <c r="Q15" s="20"/>
    </row>
    <row r="16" spans="1:17" ht="15" thickBot="1">
      <c r="A16" s="22"/>
      <c r="B16" s="107" t="s">
        <v>11</v>
      </c>
      <c r="C16" s="107">
        <v>11</v>
      </c>
      <c r="D16" s="107">
        <v>8</v>
      </c>
      <c r="E16" s="107">
        <v>-3</v>
      </c>
      <c r="F16" s="133">
        <v>-0.27272727272727271</v>
      </c>
      <c r="G16" s="124"/>
      <c r="H16" s="124"/>
      <c r="I16" s="124"/>
      <c r="J16" s="125"/>
      <c r="K16" s="20"/>
      <c r="L16" s="121"/>
      <c r="M16" s="121"/>
      <c r="N16" s="121"/>
      <c r="O16" s="121"/>
      <c r="P16" s="122"/>
      <c r="Q16" s="20"/>
    </row>
    <row r="17" spans="1:18" ht="15" thickBot="1">
      <c r="A17" s="22"/>
      <c r="B17" s="107" t="s">
        <v>12</v>
      </c>
      <c r="C17" s="107">
        <v>408</v>
      </c>
      <c r="D17" s="107">
        <v>296</v>
      </c>
      <c r="E17" s="107">
        <v>-112</v>
      </c>
      <c r="F17" s="133">
        <v>-0.27450980392156865</v>
      </c>
      <c r="G17" s="124"/>
      <c r="H17" s="124"/>
      <c r="I17" s="124"/>
      <c r="J17" s="125"/>
      <c r="K17" s="20"/>
      <c r="L17" s="121"/>
      <c r="M17" s="121"/>
      <c r="N17" s="121"/>
      <c r="O17" s="121"/>
      <c r="P17" s="122"/>
      <c r="Q17" s="20"/>
    </row>
    <row r="18" spans="1:18" ht="15" thickBot="1">
      <c r="A18" s="22"/>
      <c r="B18" s="107" t="s">
        <v>22</v>
      </c>
      <c r="C18" s="107">
        <v>3</v>
      </c>
      <c r="D18" s="107">
        <v>0</v>
      </c>
      <c r="E18" s="107">
        <v>-3</v>
      </c>
      <c r="F18" s="133">
        <v>-1</v>
      </c>
      <c r="G18" s="124"/>
      <c r="H18" s="124"/>
      <c r="I18" s="124"/>
      <c r="J18" s="125"/>
      <c r="K18" s="20"/>
      <c r="L18" s="121"/>
      <c r="M18" s="121"/>
      <c r="N18" s="121"/>
      <c r="O18" s="121"/>
      <c r="P18" s="122"/>
      <c r="Q18" s="20"/>
    </row>
    <row r="19" spans="1:18" ht="15" thickBot="1">
      <c r="A19" s="22"/>
      <c r="B19" s="107" t="s">
        <v>13</v>
      </c>
      <c r="C19" s="107">
        <v>242</v>
      </c>
      <c r="D19" s="107">
        <v>205</v>
      </c>
      <c r="E19" s="107">
        <v>-37</v>
      </c>
      <c r="F19" s="133">
        <v>-0.15289256198347106</v>
      </c>
      <c r="G19" s="124"/>
      <c r="H19" s="124"/>
      <c r="I19" s="124"/>
      <c r="J19" s="125"/>
      <c r="K19" s="20"/>
      <c r="L19" s="121"/>
      <c r="M19" s="121"/>
      <c r="N19" s="121"/>
      <c r="O19" s="121"/>
      <c r="P19" s="122"/>
      <c r="Q19" s="20"/>
    </row>
    <row r="20" spans="1:18" ht="15" thickBot="1">
      <c r="A20" s="22"/>
      <c r="B20" s="107" t="s">
        <v>14</v>
      </c>
      <c r="C20" s="107">
        <v>5464</v>
      </c>
      <c r="D20" s="107">
        <v>6130</v>
      </c>
      <c r="E20" s="107">
        <v>666</v>
      </c>
      <c r="F20" s="134">
        <v>0.12188872620790629</v>
      </c>
      <c r="G20" s="124"/>
      <c r="H20" s="124"/>
      <c r="I20" s="124"/>
      <c r="J20" s="125"/>
      <c r="K20" s="20"/>
      <c r="L20" s="121"/>
      <c r="M20" s="121"/>
      <c r="N20" s="121"/>
      <c r="O20" s="121"/>
      <c r="P20" s="122"/>
      <c r="Q20" s="20"/>
    </row>
    <row r="21" spans="1:18" ht="15" thickBot="1">
      <c r="A21" s="22"/>
      <c r="B21" s="107" t="s">
        <v>15</v>
      </c>
      <c r="C21" s="107">
        <v>274</v>
      </c>
      <c r="D21" s="107">
        <v>472</v>
      </c>
      <c r="E21" s="107">
        <v>198</v>
      </c>
      <c r="F21" s="134">
        <v>0.72262773722627738</v>
      </c>
      <c r="G21" s="124"/>
      <c r="H21" s="124"/>
      <c r="I21" s="124"/>
      <c r="J21" s="125"/>
      <c r="K21" s="20"/>
      <c r="L21" s="136"/>
      <c r="M21" s="136"/>
      <c r="N21" s="136"/>
      <c r="O21" s="136"/>
      <c r="P21" s="137"/>
      <c r="Q21" s="138"/>
      <c r="R21" s="23"/>
    </row>
    <row r="22" spans="1:18" ht="15" thickBot="1">
      <c r="A22" s="22"/>
      <c r="B22" s="107" t="s">
        <v>16</v>
      </c>
      <c r="C22" s="107">
        <v>1163</v>
      </c>
      <c r="D22" s="107">
        <v>796</v>
      </c>
      <c r="E22" s="107">
        <v>-367</v>
      </c>
      <c r="F22" s="133">
        <v>-0.31556319862424764</v>
      </c>
      <c r="G22" s="129"/>
      <c r="H22" s="129"/>
      <c r="I22" s="129"/>
      <c r="J22" s="130"/>
      <c r="K22" s="135"/>
      <c r="M22" s="20"/>
      <c r="N22" s="20"/>
      <c r="O22" s="20"/>
      <c r="P22" s="20"/>
      <c r="Q22" s="20"/>
      <c r="R22" s="20"/>
    </row>
    <row r="23" spans="1:18" ht="17.45" thickBot="1">
      <c r="B23" s="107" t="s">
        <v>21</v>
      </c>
      <c r="C23" s="107">
        <v>6</v>
      </c>
      <c r="D23" s="107">
        <v>3</v>
      </c>
      <c r="E23" s="107">
        <v>-3</v>
      </c>
      <c r="F23" s="133">
        <v>-0.5</v>
      </c>
      <c r="G23" s="24"/>
      <c r="H23" s="24"/>
      <c r="I23" s="24"/>
      <c r="J23" s="24"/>
      <c r="L23" s="142"/>
      <c r="M23" s="141"/>
      <c r="N23" s="141"/>
      <c r="O23" s="141"/>
      <c r="P23" s="140"/>
      <c r="Q23" s="20"/>
      <c r="R23" s="139"/>
    </row>
    <row r="24" spans="1:18" ht="15" thickBot="1">
      <c r="B24" s="107" t="s">
        <v>23</v>
      </c>
      <c r="C24" s="107">
        <v>0</v>
      </c>
      <c r="D24" s="107">
        <v>0</v>
      </c>
      <c r="E24" s="107">
        <v>0</v>
      </c>
      <c r="F24" s="133">
        <v>0</v>
      </c>
      <c r="M24" s="20"/>
      <c r="N24" s="20"/>
      <c r="O24" s="20"/>
      <c r="P24" s="20"/>
      <c r="Q24" s="20"/>
      <c r="R24" s="20"/>
    </row>
    <row r="25" spans="1:18" ht="18" customHeight="1" thickBot="1">
      <c r="B25" s="107" t="s">
        <v>22</v>
      </c>
      <c r="C25" s="107">
        <v>3</v>
      </c>
      <c r="D25" s="107">
        <v>8</v>
      </c>
      <c r="E25" s="107">
        <v>5</v>
      </c>
      <c r="F25" s="134">
        <v>1.6666666666666667</v>
      </c>
      <c r="G25" s="28"/>
      <c r="H25" s="28"/>
      <c r="I25" s="23"/>
      <c r="J25" s="23"/>
      <c r="L25" s="24"/>
      <c r="M25" s="139"/>
      <c r="N25" s="139"/>
      <c r="O25" s="24"/>
      <c r="P25" s="139"/>
      <c r="Q25" s="139"/>
    </row>
    <row r="26" spans="1:18" ht="15" thickBot="1">
      <c r="A26" s="22"/>
      <c r="B26" s="107" t="s">
        <v>24</v>
      </c>
      <c r="C26" s="107">
        <v>0</v>
      </c>
      <c r="D26" s="107">
        <v>0</v>
      </c>
      <c r="E26" s="107">
        <v>0</v>
      </c>
      <c r="F26" s="133">
        <v>0</v>
      </c>
      <c r="G26" s="119"/>
      <c r="H26" s="119"/>
      <c r="I26" s="119"/>
      <c r="J26" s="120"/>
      <c r="K26" s="20"/>
    </row>
    <row r="27" spans="1:18" ht="15" thickBot="1">
      <c r="A27" s="22"/>
      <c r="B27" s="107" t="s">
        <v>25</v>
      </c>
      <c r="C27" s="107">
        <v>0</v>
      </c>
      <c r="D27" s="107">
        <v>33</v>
      </c>
      <c r="E27" s="107">
        <v>33</v>
      </c>
      <c r="F27" s="134">
        <v>1</v>
      </c>
      <c r="G27" s="124"/>
      <c r="H27" s="124"/>
      <c r="I27" s="124"/>
      <c r="J27" s="125"/>
      <c r="K27" s="20"/>
    </row>
    <row r="28" spans="1:18" ht="15" thickBot="1">
      <c r="A28" s="22"/>
      <c r="B28" s="121"/>
      <c r="C28" s="121"/>
      <c r="D28" s="123"/>
      <c r="E28" s="124"/>
      <c r="F28" s="124"/>
      <c r="G28" s="124"/>
      <c r="H28" s="124"/>
      <c r="I28" s="124"/>
      <c r="J28" s="125"/>
      <c r="K28" s="20"/>
    </row>
    <row r="29" spans="1:18" ht="15" thickBot="1">
      <c r="A29" s="22"/>
      <c r="B29" s="121"/>
      <c r="C29" s="121"/>
      <c r="D29" s="123"/>
      <c r="E29" s="124"/>
      <c r="F29" s="124"/>
      <c r="G29" s="124"/>
      <c r="H29" s="124"/>
      <c r="I29" s="124"/>
      <c r="J29" s="125"/>
      <c r="K29" s="20"/>
    </row>
    <row r="30" spans="1:18" ht="15" thickBot="1">
      <c r="A30" s="22"/>
      <c r="B30" s="121"/>
      <c r="C30" s="121"/>
      <c r="D30" s="123"/>
      <c r="E30" s="124"/>
      <c r="F30" s="124"/>
      <c r="G30" s="124"/>
      <c r="H30" s="124"/>
      <c r="I30" s="124"/>
      <c r="J30" s="125"/>
      <c r="K30" s="20"/>
    </row>
    <row r="31" spans="1:18" ht="15" thickBot="1">
      <c r="A31" s="22"/>
      <c r="B31" s="121"/>
      <c r="C31" s="126"/>
      <c r="D31" s="123"/>
      <c r="E31" s="124"/>
      <c r="F31" s="124"/>
      <c r="G31" s="124"/>
      <c r="H31" s="124"/>
      <c r="I31" s="124"/>
      <c r="J31" s="125"/>
      <c r="K31" s="20"/>
    </row>
    <row r="32" spans="1:18" ht="15" thickBot="1">
      <c r="A32" s="22"/>
      <c r="B32" s="127"/>
      <c r="C32" s="127"/>
      <c r="D32" s="128"/>
      <c r="E32" s="129"/>
      <c r="F32" s="129"/>
      <c r="G32" s="129"/>
      <c r="H32" s="129"/>
      <c r="I32" s="129"/>
      <c r="J32" s="130"/>
      <c r="K32" s="20"/>
    </row>
    <row r="33" spans="1:11" ht="15" thickBot="1">
      <c r="A33" s="22"/>
      <c r="B33" s="31"/>
      <c r="C33" s="31"/>
      <c r="D33" s="31"/>
      <c r="E33" s="31"/>
      <c r="F33" s="31"/>
      <c r="G33" s="31"/>
      <c r="H33" s="31"/>
      <c r="I33" s="50"/>
      <c r="J33" s="31"/>
      <c r="K33" s="20"/>
    </row>
    <row r="34" spans="1:11" ht="15" thickBot="1">
      <c r="A34" s="22"/>
      <c r="B34" s="121"/>
      <c r="C34" s="126"/>
      <c r="D34" s="50"/>
      <c r="E34" s="131"/>
      <c r="F34" s="131"/>
      <c r="G34" s="131"/>
      <c r="H34" s="131"/>
      <c r="I34" s="132"/>
      <c r="J34" s="125"/>
      <c r="K34" s="20"/>
    </row>
    <row r="35" spans="1:11">
      <c r="B35" s="29"/>
      <c r="C35" s="30"/>
      <c r="D35" s="39"/>
      <c r="E35" s="39"/>
      <c r="F35" s="40"/>
      <c r="G35" s="40"/>
      <c r="H35" s="40"/>
      <c r="I35" s="40"/>
      <c r="J35" s="24"/>
    </row>
    <row r="36" spans="1:11" hidden="1">
      <c r="C36" s="22"/>
      <c r="D36" s="38" t="s">
        <v>62</v>
      </c>
      <c r="E36" s="41">
        <f t="shared" ref="E36:F36" si="0">E22+E32+E34</f>
        <v>-367</v>
      </c>
      <c r="F36" s="41">
        <f t="shared" si="0"/>
        <v>-0.31556319862424764</v>
      </c>
      <c r="G36" s="41"/>
      <c r="H36" s="41"/>
      <c r="I36" s="41"/>
      <c r="J36" s="20"/>
    </row>
    <row r="37" spans="1:11">
      <c r="D37" s="24"/>
      <c r="E37" s="24"/>
      <c r="F37" s="24"/>
      <c r="G37" s="24"/>
      <c r="H37" s="24"/>
      <c r="I37" s="11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0d7dfa-7c7f-4e07-983a-778f8e09e886" xsi:nil="true"/>
    <lcf76f155ced4ddcb4097134ff3c332f xmlns="e890353a-7541-4e94-a5f6-df728000e4a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250DF4AE9B449BDDFA02E7371C427" ma:contentTypeVersion="15" ma:contentTypeDescription="Create a new document." ma:contentTypeScope="" ma:versionID="2919e28d3eafe43726cf3d43f603a199">
  <xsd:schema xmlns:xsd="http://www.w3.org/2001/XMLSchema" xmlns:xs="http://www.w3.org/2001/XMLSchema" xmlns:p="http://schemas.microsoft.com/office/2006/metadata/properties" xmlns:ns2="e890353a-7541-4e94-a5f6-df728000e4aa" xmlns:ns3="bb0d7dfa-7c7f-4e07-983a-778f8e09e886" targetNamespace="http://schemas.microsoft.com/office/2006/metadata/properties" ma:root="true" ma:fieldsID="21fbe35797133f8b731885b564c4b154" ns2:_="" ns3:_="">
    <xsd:import namespace="e890353a-7541-4e94-a5f6-df728000e4aa"/>
    <xsd:import namespace="bb0d7dfa-7c7f-4e07-983a-778f8e09e8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0353a-7541-4e94-a5f6-df728000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b09e81d-2d7c-4d23-a0d6-f27412ff3b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d7dfa-7c7f-4e07-983a-778f8e09e88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326c17-b995-4e80-8ee6-5e484ce793f1}" ma:internalName="TaxCatchAll" ma:showField="CatchAllData" ma:web="bb0d7dfa-7c7f-4e07-983a-778f8e09e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C6A625-21A9-497B-BEF5-9076D451879A}"/>
</file>

<file path=customXml/itemProps2.xml><?xml version="1.0" encoding="utf-8"?>
<ds:datastoreItem xmlns:ds="http://schemas.openxmlformats.org/officeDocument/2006/customXml" ds:itemID="{E0E63CE8-0A17-4ECE-96F6-E16F70BBE518}"/>
</file>

<file path=customXml/itemProps3.xml><?xml version="1.0" encoding="utf-8"?>
<ds:datastoreItem xmlns:ds="http://schemas.openxmlformats.org/officeDocument/2006/customXml" ds:itemID="{2F2108F4-0670-4914-8E47-92CA13E966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Riaz Natalja</dc:creator>
  <cp:keywords/>
  <dc:description/>
  <cp:lastModifiedBy/>
  <cp:revision/>
  <dcterms:created xsi:type="dcterms:W3CDTF">2020-06-19T09:52:14Z</dcterms:created>
  <dcterms:modified xsi:type="dcterms:W3CDTF">2026-07-17T15:32:44Z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0x010100599250DF4AE9B449BDDFA02E7371C427</vt:lpwstr>
  </property>
  <property fmtid="{D5CDD505-2E9C-101B-9397-08002B2CF9AE}" pid="3" name="MediaServiceImageTags">
    <vt:lpwstr/>
  </property>
</Properties>
</file>